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610" yWindow="870" windowWidth="15120" windowHeight="8010" activeTab="1"/>
  </bookViews>
  <sheets>
    <sheet name="ДЛЯ МИХАНА" sheetId="15" r:id="rId1"/>
    <sheet name="Расчет" sheetId="1" r:id="rId2"/>
    <sheet name="Плита" sheetId="2" r:id="rId3"/>
    <sheet name="Пленка" sheetId="7" r:id="rId4"/>
    <sheet name="Пленка 2" sheetId="8" r:id="rId5"/>
    <sheet name="Пленка 3" sheetId="13" state="hidden" r:id="rId6"/>
    <sheet name="Пачки" sheetId="9" r:id="rId7"/>
    <sheet name="Пачки 2" sheetId="10" r:id="rId8"/>
    <sheet name="Пачки 3" sheetId="14" state="hidden" r:id="rId9"/>
    <sheet name="Лист2" sheetId="16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J26" i="15" l="1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25" i="15"/>
  <c r="E23" i="1" l="1"/>
  <c r="E24" i="1"/>
  <c r="E25" i="1"/>
  <c r="E26" i="1"/>
  <c r="E27" i="1"/>
  <c r="E28" i="1"/>
  <c r="E29" i="1"/>
  <c r="E30" i="1"/>
  <c r="E31" i="1"/>
  <c r="E32" i="1"/>
  <c r="N23" i="1"/>
  <c r="N24" i="1"/>
  <c r="N25" i="1"/>
  <c r="N26" i="1"/>
  <c r="N27" i="1"/>
  <c r="N28" i="1"/>
  <c r="N29" i="1"/>
  <c r="N30" i="1"/>
  <c r="N31" i="1"/>
  <c r="N32" i="1"/>
  <c r="AB24" i="1"/>
  <c r="AB26" i="1"/>
  <c r="AB28" i="1"/>
  <c r="AB30" i="1"/>
  <c r="AB32" i="1"/>
  <c r="V22" i="1"/>
  <c r="AB22" i="1" s="1"/>
  <c r="N22" i="1"/>
  <c r="X22" i="1"/>
  <c r="X23" i="1"/>
  <c r="X24" i="1"/>
  <c r="X25" i="1"/>
  <c r="X26" i="1"/>
  <c r="X27" i="1"/>
  <c r="X28" i="1"/>
  <c r="X29" i="1"/>
  <c r="X30" i="1"/>
  <c r="N33" i="1"/>
  <c r="N34" i="1"/>
  <c r="N35" i="1"/>
  <c r="N36" i="1"/>
  <c r="N37" i="1"/>
  <c r="E34" i="1"/>
  <c r="E35" i="1"/>
  <c r="E36" i="1"/>
  <c r="E37" i="1"/>
  <c r="E38" i="1"/>
  <c r="E39" i="1"/>
  <c r="Z24" i="1"/>
  <c r="Z25" i="1"/>
  <c r="Z26" i="1"/>
  <c r="Z27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23" i="1"/>
  <c r="AB25" i="1"/>
  <c r="AB27" i="1"/>
  <c r="AB29" i="1"/>
  <c r="AB31" i="1"/>
  <c r="AB33" i="1"/>
  <c r="AB34" i="1"/>
  <c r="AB35" i="1"/>
  <c r="AB36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X31" i="1"/>
  <c r="X32" i="1"/>
  <c r="X33" i="1"/>
  <c r="X34" i="1"/>
  <c r="X35" i="1"/>
  <c r="X36" i="1"/>
  <c r="F34" i="1"/>
  <c r="F35" i="1"/>
  <c r="F36" i="1"/>
  <c r="F37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I7" i="14"/>
  <c r="H7" i="14"/>
  <c r="G7" i="14"/>
  <c r="F7" i="14"/>
  <c r="E7" i="14"/>
  <c r="D7" i="14"/>
  <c r="B7" i="14"/>
  <c r="N32" i="14"/>
  <c r="M32" i="14"/>
  <c r="L32" i="14"/>
  <c r="K32" i="14"/>
  <c r="O32" i="14" s="1"/>
  <c r="J32" i="14"/>
  <c r="I32" i="14"/>
  <c r="N31" i="14"/>
  <c r="M31" i="14"/>
  <c r="L31" i="14"/>
  <c r="K31" i="14"/>
  <c r="O31" i="14" s="1"/>
  <c r="I31" i="14"/>
  <c r="H31" i="14"/>
  <c r="G31" i="14"/>
  <c r="F31" i="14"/>
  <c r="E31" i="14"/>
  <c r="D31" i="14"/>
  <c r="B31" i="14"/>
  <c r="N30" i="14"/>
  <c r="M30" i="14"/>
  <c r="L30" i="14"/>
  <c r="K30" i="14"/>
  <c r="O30" i="14" s="1"/>
  <c r="I30" i="14"/>
  <c r="H30" i="14"/>
  <c r="G30" i="14"/>
  <c r="F30" i="14"/>
  <c r="E30" i="14"/>
  <c r="D30" i="14"/>
  <c r="B30" i="14"/>
  <c r="N29" i="14"/>
  <c r="M29" i="14"/>
  <c r="L29" i="14"/>
  <c r="K29" i="14"/>
  <c r="O29" i="14" s="1"/>
  <c r="I29" i="14"/>
  <c r="H29" i="14"/>
  <c r="G29" i="14"/>
  <c r="F29" i="14"/>
  <c r="E29" i="14"/>
  <c r="D29" i="14"/>
  <c r="B29" i="14"/>
  <c r="N28" i="14"/>
  <c r="M28" i="14"/>
  <c r="L28" i="14"/>
  <c r="K28" i="14"/>
  <c r="O28" i="14" s="1"/>
  <c r="I28" i="14"/>
  <c r="H28" i="14"/>
  <c r="G28" i="14"/>
  <c r="F28" i="14"/>
  <c r="E28" i="14"/>
  <c r="D28" i="14"/>
  <c r="B28" i="14"/>
  <c r="N27" i="14"/>
  <c r="M27" i="14"/>
  <c r="L27" i="14"/>
  <c r="K27" i="14"/>
  <c r="O27" i="14" s="1"/>
  <c r="I27" i="14"/>
  <c r="H27" i="14"/>
  <c r="G27" i="14"/>
  <c r="F27" i="14"/>
  <c r="E27" i="14"/>
  <c r="D27" i="14"/>
  <c r="B27" i="14"/>
  <c r="N26" i="14"/>
  <c r="M26" i="14"/>
  <c r="L26" i="14"/>
  <c r="K26" i="14"/>
  <c r="O26" i="14" s="1"/>
  <c r="I26" i="14"/>
  <c r="H26" i="14"/>
  <c r="G26" i="14"/>
  <c r="F26" i="14"/>
  <c r="E26" i="14"/>
  <c r="D26" i="14"/>
  <c r="B26" i="14"/>
  <c r="N25" i="14"/>
  <c r="M25" i="14"/>
  <c r="L25" i="14"/>
  <c r="K25" i="14"/>
  <c r="O25" i="14" s="1"/>
  <c r="I25" i="14"/>
  <c r="H25" i="14"/>
  <c r="G25" i="14"/>
  <c r="F25" i="14"/>
  <c r="E25" i="14"/>
  <c r="D25" i="14"/>
  <c r="B25" i="14"/>
  <c r="N24" i="14"/>
  <c r="M24" i="14"/>
  <c r="L24" i="14"/>
  <c r="K24" i="14"/>
  <c r="O24" i="14" s="1"/>
  <c r="I24" i="14"/>
  <c r="H24" i="14"/>
  <c r="G24" i="14"/>
  <c r="F24" i="14"/>
  <c r="E24" i="14"/>
  <c r="D24" i="14"/>
  <c r="B24" i="14"/>
  <c r="N23" i="14"/>
  <c r="M23" i="14"/>
  <c r="L23" i="14"/>
  <c r="K23" i="14"/>
  <c r="O23" i="14" s="1"/>
  <c r="I23" i="14"/>
  <c r="H23" i="14"/>
  <c r="G23" i="14"/>
  <c r="F23" i="14"/>
  <c r="E23" i="14"/>
  <c r="D23" i="14"/>
  <c r="B23" i="14"/>
  <c r="N22" i="14"/>
  <c r="M22" i="14"/>
  <c r="L22" i="14"/>
  <c r="K22" i="14"/>
  <c r="O22" i="14" s="1"/>
  <c r="I22" i="14"/>
  <c r="H22" i="14"/>
  <c r="G22" i="14"/>
  <c r="F22" i="14"/>
  <c r="E22" i="14"/>
  <c r="D22" i="14"/>
  <c r="B22" i="14"/>
  <c r="N21" i="14"/>
  <c r="M21" i="14"/>
  <c r="L21" i="14"/>
  <c r="K21" i="14"/>
  <c r="O21" i="14" s="1"/>
  <c r="I21" i="14"/>
  <c r="H21" i="14"/>
  <c r="G21" i="14"/>
  <c r="F21" i="14"/>
  <c r="E21" i="14"/>
  <c r="D21" i="14"/>
  <c r="B21" i="14"/>
  <c r="I20" i="14"/>
  <c r="H20" i="14"/>
  <c r="G20" i="14"/>
  <c r="F20" i="14"/>
  <c r="E20" i="14"/>
  <c r="D20" i="14"/>
  <c r="B20" i="14"/>
  <c r="N19" i="14"/>
  <c r="M19" i="14"/>
  <c r="L19" i="14"/>
  <c r="K19" i="14"/>
  <c r="O19" i="14" s="1"/>
  <c r="I19" i="14"/>
  <c r="H19" i="14"/>
  <c r="G19" i="14"/>
  <c r="F19" i="14"/>
  <c r="E19" i="14"/>
  <c r="D19" i="14"/>
  <c r="B19" i="14"/>
  <c r="N18" i="14"/>
  <c r="M18" i="14"/>
  <c r="L18" i="14"/>
  <c r="K18" i="14"/>
  <c r="O18" i="14" s="1"/>
  <c r="I18" i="14"/>
  <c r="H18" i="14"/>
  <c r="G18" i="14"/>
  <c r="F18" i="14"/>
  <c r="E18" i="14"/>
  <c r="D18" i="14"/>
  <c r="B18" i="14"/>
  <c r="N17" i="14"/>
  <c r="M17" i="14"/>
  <c r="L17" i="14"/>
  <c r="K17" i="14"/>
  <c r="O17" i="14" s="1"/>
  <c r="I17" i="14"/>
  <c r="H17" i="14"/>
  <c r="G17" i="14"/>
  <c r="F17" i="14"/>
  <c r="E17" i="14"/>
  <c r="D17" i="14"/>
  <c r="B17" i="14"/>
  <c r="N16" i="14"/>
  <c r="M16" i="14"/>
  <c r="L16" i="14"/>
  <c r="K16" i="14"/>
  <c r="O16" i="14" s="1"/>
  <c r="I16" i="14"/>
  <c r="H16" i="14"/>
  <c r="G16" i="14"/>
  <c r="F16" i="14"/>
  <c r="E16" i="14"/>
  <c r="D16" i="14"/>
  <c r="B16" i="14"/>
  <c r="N15" i="14"/>
  <c r="M15" i="14"/>
  <c r="L15" i="14"/>
  <c r="K15" i="14"/>
  <c r="O15" i="14" s="1"/>
  <c r="I15" i="14"/>
  <c r="H15" i="14"/>
  <c r="G15" i="14"/>
  <c r="F15" i="14"/>
  <c r="E15" i="14"/>
  <c r="D15" i="14"/>
  <c r="B15" i="14"/>
  <c r="N14" i="14"/>
  <c r="M14" i="14"/>
  <c r="L14" i="14"/>
  <c r="K14" i="14"/>
  <c r="O14" i="14" s="1"/>
  <c r="I14" i="14"/>
  <c r="H14" i="14"/>
  <c r="G14" i="14"/>
  <c r="F14" i="14"/>
  <c r="E14" i="14"/>
  <c r="D14" i="14"/>
  <c r="B14" i="14"/>
  <c r="N13" i="14"/>
  <c r="M13" i="14"/>
  <c r="L13" i="14"/>
  <c r="K13" i="14"/>
  <c r="O13" i="14" s="1"/>
  <c r="I13" i="14"/>
  <c r="H13" i="14"/>
  <c r="G13" i="14"/>
  <c r="F13" i="14"/>
  <c r="E13" i="14"/>
  <c r="D13" i="14"/>
  <c r="B13" i="14"/>
  <c r="N12" i="14"/>
  <c r="M12" i="14"/>
  <c r="L12" i="14"/>
  <c r="K12" i="14"/>
  <c r="O12" i="14" s="1"/>
  <c r="I12" i="14"/>
  <c r="H12" i="14"/>
  <c r="G12" i="14"/>
  <c r="F12" i="14"/>
  <c r="E12" i="14"/>
  <c r="D12" i="14"/>
  <c r="B12" i="14"/>
  <c r="N11" i="14"/>
  <c r="M11" i="14"/>
  <c r="L11" i="14"/>
  <c r="K11" i="14"/>
  <c r="O11" i="14" s="1"/>
  <c r="I11" i="14"/>
  <c r="H11" i="14"/>
  <c r="G11" i="14"/>
  <c r="F11" i="14"/>
  <c r="E11" i="14"/>
  <c r="D11" i="14"/>
  <c r="B11" i="14"/>
  <c r="N10" i="14"/>
  <c r="M10" i="14"/>
  <c r="L10" i="14"/>
  <c r="K10" i="14"/>
  <c r="O10" i="14" s="1"/>
  <c r="I10" i="14"/>
  <c r="H10" i="14"/>
  <c r="G10" i="14"/>
  <c r="F10" i="14"/>
  <c r="E10" i="14"/>
  <c r="D10" i="14"/>
  <c r="B10" i="14"/>
  <c r="N9" i="14"/>
  <c r="M9" i="14"/>
  <c r="L9" i="14"/>
  <c r="K9" i="14"/>
  <c r="O9" i="14" s="1"/>
  <c r="I9" i="14"/>
  <c r="H9" i="14"/>
  <c r="G9" i="14"/>
  <c r="F9" i="14"/>
  <c r="E9" i="14"/>
  <c r="D9" i="14"/>
  <c r="B9" i="14"/>
  <c r="N8" i="14"/>
  <c r="M8" i="14"/>
  <c r="L8" i="14"/>
  <c r="K8" i="14"/>
  <c r="N33" i="14" s="1"/>
  <c r="I8" i="14"/>
  <c r="H8" i="14"/>
  <c r="G8" i="14"/>
  <c r="F8" i="14"/>
  <c r="E8" i="14"/>
  <c r="D8" i="14"/>
  <c r="B8" i="14"/>
  <c r="P37" i="13"/>
  <c r="Q36" i="13"/>
  <c r="O36" i="13"/>
  <c r="N36" i="13"/>
  <c r="M36" i="13"/>
  <c r="L36" i="13"/>
  <c r="K36" i="13"/>
  <c r="I36" i="13"/>
  <c r="H36" i="13"/>
  <c r="G36" i="13"/>
  <c r="F36" i="13"/>
  <c r="E36" i="13"/>
  <c r="D36" i="13"/>
  <c r="C36" i="13"/>
  <c r="B36" i="13"/>
  <c r="Q35" i="13"/>
  <c r="O35" i="13"/>
  <c r="N35" i="13"/>
  <c r="M35" i="13"/>
  <c r="L35" i="13"/>
  <c r="K35" i="13"/>
  <c r="I35" i="13"/>
  <c r="H35" i="13"/>
  <c r="G35" i="13"/>
  <c r="F35" i="13"/>
  <c r="E35" i="13"/>
  <c r="D35" i="13"/>
  <c r="C35" i="13"/>
  <c r="B35" i="13"/>
  <c r="Q34" i="13"/>
  <c r="O34" i="13"/>
  <c r="N34" i="13"/>
  <c r="M34" i="13"/>
  <c r="L34" i="13"/>
  <c r="K34" i="13"/>
  <c r="I34" i="13"/>
  <c r="H34" i="13"/>
  <c r="G34" i="13"/>
  <c r="F34" i="13"/>
  <c r="E34" i="13"/>
  <c r="D34" i="13"/>
  <c r="C34" i="13"/>
  <c r="B34" i="13"/>
  <c r="Q33" i="13"/>
  <c r="O33" i="13"/>
  <c r="N33" i="13"/>
  <c r="M33" i="13"/>
  <c r="L33" i="13"/>
  <c r="K33" i="13"/>
  <c r="I33" i="13"/>
  <c r="H33" i="13"/>
  <c r="G33" i="13"/>
  <c r="F33" i="13"/>
  <c r="E33" i="13"/>
  <c r="D33" i="13"/>
  <c r="C33" i="13"/>
  <c r="B33" i="13"/>
  <c r="Q32" i="13"/>
  <c r="O32" i="13"/>
  <c r="N32" i="13"/>
  <c r="M32" i="13"/>
  <c r="L32" i="13"/>
  <c r="K32" i="13"/>
  <c r="I32" i="13"/>
  <c r="H32" i="13"/>
  <c r="G32" i="13"/>
  <c r="F32" i="13"/>
  <c r="E32" i="13"/>
  <c r="D32" i="13"/>
  <c r="C32" i="13"/>
  <c r="B32" i="13"/>
  <c r="Q31" i="13"/>
  <c r="O31" i="13"/>
  <c r="N31" i="13"/>
  <c r="M31" i="13"/>
  <c r="L31" i="13"/>
  <c r="K31" i="13"/>
  <c r="I31" i="13"/>
  <c r="H31" i="13"/>
  <c r="G31" i="13"/>
  <c r="F31" i="13"/>
  <c r="E31" i="13"/>
  <c r="D31" i="13"/>
  <c r="C31" i="13"/>
  <c r="B31" i="13"/>
  <c r="Q30" i="13"/>
  <c r="O30" i="13"/>
  <c r="N30" i="13"/>
  <c r="M30" i="13"/>
  <c r="L30" i="13"/>
  <c r="K30" i="13"/>
  <c r="I30" i="13"/>
  <c r="H30" i="13"/>
  <c r="G30" i="13"/>
  <c r="F30" i="13"/>
  <c r="E30" i="13"/>
  <c r="D30" i="13"/>
  <c r="C30" i="13"/>
  <c r="B30" i="13"/>
  <c r="Q29" i="13"/>
  <c r="O29" i="13"/>
  <c r="N29" i="13"/>
  <c r="M29" i="13"/>
  <c r="L29" i="13"/>
  <c r="K29" i="13"/>
  <c r="I29" i="13"/>
  <c r="H29" i="13"/>
  <c r="G29" i="13"/>
  <c r="F29" i="13"/>
  <c r="E29" i="13"/>
  <c r="D29" i="13"/>
  <c r="C29" i="13"/>
  <c r="B29" i="13"/>
  <c r="Q28" i="13"/>
  <c r="O28" i="13"/>
  <c r="N28" i="13"/>
  <c r="M28" i="13"/>
  <c r="L28" i="13"/>
  <c r="K28" i="13"/>
  <c r="I28" i="13"/>
  <c r="H28" i="13"/>
  <c r="G28" i="13"/>
  <c r="F28" i="13"/>
  <c r="E28" i="13"/>
  <c r="D28" i="13"/>
  <c r="C28" i="13"/>
  <c r="B28" i="13"/>
  <c r="Q27" i="13"/>
  <c r="O27" i="13"/>
  <c r="N27" i="13"/>
  <c r="M27" i="13"/>
  <c r="L27" i="13"/>
  <c r="K27" i="13"/>
  <c r="I27" i="13"/>
  <c r="H27" i="13"/>
  <c r="G27" i="13"/>
  <c r="F27" i="13"/>
  <c r="E27" i="13"/>
  <c r="D27" i="13"/>
  <c r="C27" i="13"/>
  <c r="B27" i="13"/>
  <c r="Q26" i="13"/>
  <c r="O26" i="13"/>
  <c r="N26" i="13"/>
  <c r="M26" i="13"/>
  <c r="L26" i="13"/>
  <c r="K26" i="13"/>
  <c r="I26" i="13"/>
  <c r="H26" i="13"/>
  <c r="G26" i="13"/>
  <c r="F26" i="13"/>
  <c r="E26" i="13"/>
  <c r="D26" i="13"/>
  <c r="C26" i="13"/>
  <c r="B26" i="13"/>
  <c r="Q25" i="13"/>
  <c r="O25" i="13"/>
  <c r="N25" i="13"/>
  <c r="M25" i="13"/>
  <c r="L25" i="13"/>
  <c r="K25" i="13"/>
  <c r="I25" i="13"/>
  <c r="H25" i="13"/>
  <c r="G25" i="13"/>
  <c r="F25" i="13"/>
  <c r="E25" i="13"/>
  <c r="D25" i="13"/>
  <c r="C25" i="13"/>
  <c r="B25" i="13"/>
  <c r="Q24" i="13"/>
  <c r="O24" i="13"/>
  <c r="N24" i="13"/>
  <c r="M24" i="13"/>
  <c r="L24" i="13"/>
  <c r="K24" i="13"/>
  <c r="I24" i="13"/>
  <c r="H24" i="13"/>
  <c r="G24" i="13"/>
  <c r="F24" i="13"/>
  <c r="E24" i="13"/>
  <c r="D24" i="13"/>
  <c r="C24" i="13"/>
  <c r="B24" i="13"/>
  <c r="Q23" i="13"/>
  <c r="O23" i="13"/>
  <c r="N23" i="13"/>
  <c r="M23" i="13"/>
  <c r="L23" i="13"/>
  <c r="K23" i="13"/>
  <c r="I23" i="13"/>
  <c r="H23" i="13"/>
  <c r="G23" i="13"/>
  <c r="F23" i="13"/>
  <c r="E23" i="13"/>
  <c r="D23" i="13"/>
  <c r="C23" i="13"/>
  <c r="B23" i="13"/>
  <c r="Q22" i="13"/>
  <c r="O22" i="13"/>
  <c r="N22" i="13"/>
  <c r="M22" i="13"/>
  <c r="L22" i="13"/>
  <c r="K22" i="13"/>
  <c r="I22" i="13"/>
  <c r="H22" i="13"/>
  <c r="G22" i="13"/>
  <c r="F22" i="13"/>
  <c r="E22" i="13"/>
  <c r="D22" i="13"/>
  <c r="C22" i="13"/>
  <c r="B22" i="13"/>
  <c r="Q21" i="13"/>
  <c r="O21" i="13"/>
  <c r="N21" i="13"/>
  <c r="M21" i="13"/>
  <c r="L21" i="13"/>
  <c r="K21" i="13"/>
  <c r="I21" i="13"/>
  <c r="H21" i="13"/>
  <c r="G21" i="13"/>
  <c r="F21" i="13"/>
  <c r="E21" i="13"/>
  <c r="D21" i="13"/>
  <c r="C21" i="13"/>
  <c r="B21" i="13"/>
  <c r="Q20" i="13"/>
  <c r="O20" i="13"/>
  <c r="N20" i="13"/>
  <c r="M20" i="13"/>
  <c r="L20" i="13"/>
  <c r="K20" i="13"/>
  <c r="I20" i="13"/>
  <c r="H20" i="13"/>
  <c r="G20" i="13"/>
  <c r="F20" i="13"/>
  <c r="E20" i="13"/>
  <c r="D20" i="13"/>
  <c r="C20" i="13"/>
  <c r="B20" i="13"/>
  <c r="Q19" i="13"/>
  <c r="O19" i="13"/>
  <c r="N19" i="13"/>
  <c r="M19" i="13"/>
  <c r="L19" i="13"/>
  <c r="K19" i="13"/>
  <c r="I19" i="13"/>
  <c r="H19" i="13"/>
  <c r="G19" i="13"/>
  <c r="F19" i="13"/>
  <c r="E19" i="13"/>
  <c r="D19" i="13"/>
  <c r="C19" i="13"/>
  <c r="B19" i="13"/>
  <c r="Q18" i="13"/>
  <c r="O18" i="13"/>
  <c r="N18" i="13"/>
  <c r="M18" i="13"/>
  <c r="L18" i="13"/>
  <c r="K18" i="13"/>
  <c r="I18" i="13"/>
  <c r="H18" i="13"/>
  <c r="G18" i="13"/>
  <c r="F18" i="13"/>
  <c r="E18" i="13"/>
  <c r="D18" i="13"/>
  <c r="C18" i="13"/>
  <c r="B18" i="13"/>
  <c r="Q17" i="13"/>
  <c r="O17" i="13"/>
  <c r="N17" i="13"/>
  <c r="M17" i="13"/>
  <c r="L17" i="13"/>
  <c r="K17" i="13"/>
  <c r="I17" i="13"/>
  <c r="H17" i="13"/>
  <c r="G17" i="13"/>
  <c r="F17" i="13"/>
  <c r="E17" i="13"/>
  <c r="D17" i="13"/>
  <c r="C17" i="13"/>
  <c r="B17" i="13"/>
  <c r="Q16" i="13"/>
  <c r="O16" i="13"/>
  <c r="N16" i="13"/>
  <c r="M16" i="13"/>
  <c r="L16" i="13"/>
  <c r="K16" i="13"/>
  <c r="I16" i="13"/>
  <c r="H16" i="13"/>
  <c r="G16" i="13"/>
  <c r="F16" i="13"/>
  <c r="E16" i="13"/>
  <c r="D16" i="13"/>
  <c r="C16" i="13"/>
  <c r="B16" i="13"/>
  <c r="Q15" i="13"/>
  <c r="O15" i="13"/>
  <c r="N15" i="13"/>
  <c r="M15" i="13"/>
  <c r="L15" i="13"/>
  <c r="K15" i="13"/>
  <c r="I15" i="13"/>
  <c r="H15" i="13"/>
  <c r="G15" i="13"/>
  <c r="F15" i="13"/>
  <c r="E15" i="13"/>
  <c r="D15" i="13"/>
  <c r="C15" i="13"/>
  <c r="B15" i="13"/>
  <c r="Q14" i="13"/>
  <c r="O14" i="13"/>
  <c r="N14" i="13"/>
  <c r="M14" i="13"/>
  <c r="L14" i="13"/>
  <c r="K14" i="13"/>
  <c r="I14" i="13"/>
  <c r="H14" i="13"/>
  <c r="G14" i="13"/>
  <c r="F14" i="13"/>
  <c r="E14" i="13"/>
  <c r="D14" i="13"/>
  <c r="C14" i="13"/>
  <c r="B14" i="13"/>
  <c r="Q13" i="13"/>
  <c r="O13" i="13"/>
  <c r="N13" i="13"/>
  <c r="M13" i="13"/>
  <c r="L13" i="13"/>
  <c r="K13" i="13"/>
  <c r="I13" i="13"/>
  <c r="H13" i="13"/>
  <c r="G13" i="13"/>
  <c r="F13" i="13"/>
  <c r="E13" i="13"/>
  <c r="D13" i="13"/>
  <c r="C13" i="13"/>
  <c r="B13" i="13"/>
  <c r="Q12" i="13"/>
  <c r="O12" i="13"/>
  <c r="N12" i="13"/>
  <c r="M12" i="13"/>
  <c r="L12" i="13"/>
  <c r="K12" i="13"/>
  <c r="I12" i="13"/>
  <c r="H12" i="13"/>
  <c r="G12" i="13"/>
  <c r="F12" i="13"/>
  <c r="E12" i="13"/>
  <c r="D12" i="13"/>
  <c r="C12" i="13"/>
  <c r="B12" i="13"/>
  <c r="Q11" i="13"/>
  <c r="O11" i="13"/>
  <c r="N11" i="13"/>
  <c r="M11" i="13"/>
  <c r="L11" i="13"/>
  <c r="K11" i="13"/>
  <c r="I11" i="13"/>
  <c r="H11" i="13"/>
  <c r="G11" i="13"/>
  <c r="F11" i="13"/>
  <c r="E11" i="13"/>
  <c r="D11" i="13"/>
  <c r="C11" i="13"/>
  <c r="B11" i="13"/>
  <c r="Q10" i="13"/>
  <c r="O10" i="13"/>
  <c r="N10" i="13"/>
  <c r="M10" i="13"/>
  <c r="L10" i="13"/>
  <c r="K10" i="13"/>
  <c r="I10" i="13"/>
  <c r="H10" i="13"/>
  <c r="G10" i="13"/>
  <c r="F10" i="13"/>
  <c r="E10" i="13"/>
  <c r="D10" i="13"/>
  <c r="C10" i="13"/>
  <c r="B10" i="13"/>
  <c r="Q9" i="13"/>
  <c r="O9" i="13"/>
  <c r="N9" i="13"/>
  <c r="M9" i="13"/>
  <c r="L9" i="13"/>
  <c r="K9" i="13"/>
  <c r="I9" i="13"/>
  <c r="H9" i="13"/>
  <c r="G9" i="13"/>
  <c r="F9" i="13"/>
  <c r="E9" i="13"/>
  <c r="D9" i="13"/>
  <c r="C9" i="13"/>
  <c r="B9" i="13"/>
  <c r="Q8" i="13"/>
  <c r="O8" i="13"/>
  <c r="N8" i="13"/>
  <c r="M8" i="13"/>
  <c r="L8" i="13"/>
  <c r="K8" i="13"/>
  <c r="I8" i="13"/>
  <c r="H8" i="13"/>
  <c r="G8" i="13"/>
  <c r="F8" i="13"/>
  <c r="E8" i="13"/>
  <c r="D8" i="13"/>
  <c r="C8" i="13"/>
  <c r="B8" i="13"/>
  <c r="Q7" i="13"/>
  <c r="O7" i="13"/>
  <c r="N7" i="13"/>
  <c r="M7" i="13"/>
  <c r="L7" i="13"/>
  <c r="K7" i="13"/>
  <c r="I7" i="13"/>
  <c r="H7" i="13"/>
  <c r="G7" i="13"/>
  <c r="F7" i="13"/>
  <c r="E7" i="13"/>
  <c r="D7" i="13"/>
  <c r="C7" i="13"/>
  <c r="B7" i="13"/>
  <c r="E26" i="2"/>
  <c r="J26" i="2"/>
  <c r="E27" i="2"/>
  <c r="J27" i="2"/>
  <c r="E28" i="2"/>
  <c r="J28" i="2"/>
  <c r="E29" i="2"/>
  <c r="J29" i="2"/>
  <c r="E30" i="2"/>
  <c r="J30" i="2"/>
  <c r="E31" i="2"/>
  <c r="J31" i="2"/>
  <c r="E32" i="2"/>
  <c r="J32" i="2"/>
  <c r="E33" i="2"/>
  <c r="J33" i="2"/>
  <c r="E34" i="2"/>
  <c r="J34" i="2"/>
  <c r="E35" i="2"/>
  <c r="J35" i="2"/>
  <c r="E36" i="2"/>
  <c r="J36" i="2"/>
  <c r="E37" i="2"/>
  <c r="J37" i="2"/>
  <c r="O33" i="14" l="1"/>
  <c r="O8" i="14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28" i="1"/>
  <c r="Z29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L37" i="1"/>
  <c r="N38" i="1"/>
  <c r="L38" i="1" s="1"/>
  <c r="N39" i="1"/>
  <c r="L39" i="1" s="1"/>
  <c r="N40" i="1"/>
  <c r="L40" i="1" s="1"/>
  <c r="N41" i="1"/>
  <c r="L41" i="1" s="1"/>
  <c r="N42" i="1"/>
  <c r="L42" i="1" s="1"/>
  <c r="N43" i="1"/>
  <c r="L43" i="1" s="1"/>
  <c r="N44" i="1"/>
  <c r="L44" i="1" s="1"/>
  <c r="N45" i="1"/>
  <c r="L45" i="1" s="1"/>
  <c r="N46" i="1"/>
  <c r="L46" i="1" s="1"/>
  <c r="N47" i="1"/>
  <c r="L47" i="1" s="1"/>
  <c r="N48" i="1"/>
  <c r="L48" i="1" s="1"/>
  <c r="N49" i="1"/>
  <c r="L49" i="1" s="1"/>
  <c r="N50" i="1"/>
  <c r="L50" i="1" s="1"/>
  <c r="N51" i="1"/>
  <c r="L51" i="1" s="1"/>
  <c r="N52" i="1"/>
  <c r="L52" i="1" s="1"/>
  <c r="N53" i="1"/>
  <c r="L53" i="1" s="1"/>
  <c r="N54" i="1"/>
  <c r="L54" i="1" s="1"/>
  <c r="N55" i="1"/>
  <c r="L55" i="1" s="1"/>
  <c r="N56" i="1"/>
  <c r="L56" i="1" s="1"/>
  <c r="N57" i="1"/>
  <c r="L57" i="1" s="1"/>
  <c r="N58" i="1"/>
  <c r="L58" i="1" s="1"/>
  <c r="N59" i="1"/>
  <c r="L59" i="1" s="1"/>
  <c r="N60" i="1"/>
  <c r="L60" i="1" s="1"/>
  <c r="N61" i="1"/>
  <c r="L61" i="1" s="1"/>
  <c r="N62" i="1"/>
  <c r="L62" i="1" s="1"/>
  <c r="N63" i="1"/>
  <c r="L63" i="1" s="1"/>
  <c r="N64" i="1"/>
  <c r="L64" i="1" s="1"/>
  <c r="N65" i="1"/>
  <c r="L65" i="1" s="1"/>
  <c r="N66" i="1"/>
  <c r="L66" i="1" s="1"/>
  <c r="N67" i="1"/>
  <c r="L67" i="1" s="1"/>
  <c r="N68" i="1"/>
  <c r="L68" i="1" s="1"/>
  <c r="N69" i="1"/>
  <c r="L69" i="1" s="1"/>
  <c r="N70" i="1"/>
  <c r="L70" i="1" s="1"/>
  <c r="N71" i="1"/>
  <c r="L71" i="1" s="1"/>
  <c r="N72" i="1"/>
  <c r="L72" i="1" s="1"/>
  <c r="N73" i="1"/>
  <c r="L73" i="1" s="1"/>
  <c r="N74" i="1"/>
  <c r="L74" i="1" s="1"/>
  <c r="N75" i="1"/>
  <c r="L75" i="1" s="1"/>
  <c r="N76" i="1"/>
  <c r="L76" i="1" s="1"/>
  <c r="N77" i="1"/>
  <c r="L77" i="1" s="1"/>
  <c r="N78" i="1"/>
  <c r="L78" i="1" s="1"/>
  <c r="N79" i="1"/>
  <c r="L79" i="1" s="1"/>
  <c r="N80" i="1"/>
  <c r="L80" i="1" s="1"/>
  <c r="N81" i="1"/>
  <c r="L81" i="1" s="1"/>
  <c r="N82" i="1"/>
  <c r="L82" i="1" s="1"/>
  <c r="N83" i="1"/>
  <c r="L83" i="1" s="1"/>
  <c r="N84" i="1"/>
  <c r="L84" i="1" s="1"/>
  <c r="N85" i="1"/>
  <c r="L85" i="1" s="1"/>
  <c r="N86" i="1"/>
  <c r="L86" i="1" s="1"/>
  <c r="N87" i="1"/>
  <c r="L87" i="1" s="1"/>
  <c r="N88" i="1"/>
  <c r="L88" i="1" s="1"/>
  <c r="N89" i="1"/>
  <c r="L89" i="1" s="1"/>
  <c r="N90" i="1"/>
  <c r="L90" i="1" s="1"/>
  <c r="N91" i="1"/>
  <c r="L91" i="1" s="1"/>
  <c r="N92" i="1"/>
  <c r="L92" i="1" s="1"/>
  <c r="N93" i="1"/>
  <c r="L93" i="1" s="1"/>
  <c r="N94" i="1"/>
  <c r="L94" i="1" s="1"/>
  <c r="N95" i="1"/>
  <c r="L95" i="1" s="1"/>
  <c r="N96" i="1"/>
  <c r="L96" i="1" s="1"/>
  <c r="N97" i="1"/>
  <c r="L97" i="1" s="1"/>
  <c r="N98" i="1"/>
  <c r="L98" i="1" s="1"/>
  <c r="N99" i="1"/>
  <c r="L99" i="1" s="1"/>
  <c r="N100" i="1"/>
  <c r="L100" i="1" s="1"/>
  <c r="N101" i="1"/>
  <c r="L101" i="1" s="1"/>
  <c r="N102" i="1"/>
  <c r="L102" i="1" s="1"/>
  <c r="N103" i="1"/>
  <c r="L103" i="1" s="1"/>
  <c r="N104" i="1"/>
  <c r="L104" i="1" s="1"/>
  <c r="N105" i="1"/>
  <c r="L105" i="1" s="1"/>
  <c r="N106" i="1"/>
  <c r="L106" i="1" s="1"/>
  <c r="N107" i="1"/>
  <c r="L107" i="1" s="1"/>
  <c r="N108" i="1"/>
  <c r="L108" i="1" s="1"/>
  <c r="N109" i="1"/>
  <c r="L109" i="1" s="1"/>
  <c r="N110" i="1"/>
  <c r="L110" i="1" s="1"/>
  <c r="N111" i="1"/>
  <c r="L111" i="1" s="1"/>
  <c r="N112" i="1"/>
  <c r="L112" i="1" s="1"/>
  <c r="N113" i="1"/>
  <c r="L113" i="1" s="1"/>
  <c r="N114" i="1"/>
  <c r="L114" i="1" s="1"/>
  <c r="N115" i="1"/>
  <c r="L115" i="1" s="1"/>
  <c r="N116" i="1"/>
  <c r="L116" i="1" s="1"/>
  <c r="N117" i="1"/>
  <c r="L117" i="1" s="1"/>
  <c r="N118" i="1"/>
  <c r="L118" i="1" s="1"/>
  <c r="N119" i="1"/>
  <c r="L119" i="1" s="1"/>
  <c r="N120" i="1"/>
  <c r="L120" i="1" s="1"/>
  <c r="N121" i="1"/>
  <c r="L121" i="1" s="1"/>
  <c r="N122" i="1"/>
  <c r="L122" i="1" s="1"/>
  <c r="N123" i="1"/>
  <c r="L123" i="1" s="1"/>
  <c r="N124" i="1"/>
  <c r="L124" i="1" s="1"/>
  <c r="N125" i="1"/>
  <c r="L125" i="1" s="1"/>
  <c r="N126" i="1"/>
  <c r="L126" i="1" s="1"/>
  <c r="N127" i="1"/>
  <c r="L127" i="1" s="1"/>
  <c r="N128" i="1"/>
  <c r="L128" i="1" s="1"/>
  <c r="N129" i="1"/>
  <c r="L129" i="1" s="1"/>
  <c r="N130" i="1"/>
  <c r="L130" i="1" s="1"/>
  <c r="N131" i="1"/>
  <c r="L131" i="1" s="1"/>
  <c r="N132" i="1"/>
  <c r="L132" i="1" s="1"/>
  <c r="N133" i="1"/>
  <c r="L133" i="1" s="1"/>
  <c r="N134" i="1"/>
  <c r="L134" i="1" s="1"/>
  <c r="N135" i="1"/>
  <c r="L135" i="1" s="1"/>
  <c r="N136" i="1"/>
  <c r="L136" i="1" s="1"/>
  <c r="N137" i="1"/>
  <c r="L137" i="1" s="1"/>
  <c r="N138" i="1"/>
  <c r="L138" i="1" s="1"/>
  <c r="N139" i="1"/>
  <c r="L139" i="1" s="1"/>
  <c r="N140" i="1"/>
  <c r="L140" i="1" s="1"/>
  <c r="N141" i="1"/>
  <c r="L141" i="1" s="1"/>
  <c r="N142" i="1"/>
  <c r="L142" i="1" s="1"/>
  <c r="N143" i="1"/>
  <c r="L143" i="1" s="1"/>
  <c r="N144" i="1"/>
  <c r="L144" i="1" s="1"/>
  <c r="N145" i="1"/>
  <c r="L145" i="1" s="1"/>
  <c r="N146" i="1"/>
  <c r="L146" i="1" s="1"/>
  <c r="N147" i="1"/>
  <c r="L147" i="1" s="1"/>
  <c r="N148" i="1"/>
  <c r="L148" i="1" s="1"/>
  <c r="N149" i="1"/>
  <c r="L149" i="1" s="1"/>
  <c r="N150" i="1"/>
  <c r="L150" i="1" s="1"/>
  <c r="N151" i="1"/>
  <c r="L151" i="1" s="1"/>
  <c r="N152" i="1"/>
  <c r="L152" i="1" s="1"/>
  <c r="N153" i="1"/>
  <c r="L153" i="1" s="1"/>
  <c r="N154" i="1"/>
  <c r="L154" i="1" s="1"/>
  <c r="N155" i="1"/>
  <c r="L155" i="1" s="1"/>
  <c r="N156" i="1"/>
  <c r="L156" i="1" s="1"/>
  <c r="N157" i="1"/>
  <c r="L157" i="1" s="1"/>
  <c r="N158" i="1"/>
  <c r="L158" i="1" s="1"/>
  <c r="N159" i="1"/>
  <c r="L159" i="1" s="1"/>
  <c r="N160" i="1"/>
  <c r="L160" i="1" s="1"/>
  <c r="N161" i="1"/>
  <c r="L161" i="1" s="1"/>
  <c r="N162" i="1"/>
  <c r="L162" i="1" s="1"/>
  <c r="N163" i="1"/>
  <c r="L163" i="1" s="1"/>
  <c r="N164" i="1"/>
  <c r="L164" i="1" s="1"/>
  <c r="N165" i="1"/>
  <c r="L165" i="1" s="1"/>
  <c r="N166" i="1"/>
  <c r="L166" i="1" s="1"/>
  <c r="N167" i="1"/>
  <c r="L167" i="1" s="1"/>
  <c r="N168" i="1"/>
  <c r="L168" i="1" s="1"/>
  <c r="N169" i="1"/>
  <c r="L169" i="1" s="1"/>
  <c r="N170" i="1"/>
  <c r="L170" i="1" s="1"/>
  <c r="N171" i="1"/>
  <c r="L171" i="1" s="1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7" i="10"/>
  <c r="I23" i="9"/>
  <c r="I24" i="9"/>
  <c r="I25" i="9"/>
  <c r="I26" i="9"/>
  <c r="I27" i="9"/>
  <c r="I28" i="9"/>
  <c r="I29" i="9"/>
  <c r="I30" i="9"/>
  <c r="I31" i="9"/>
  <c r="L21" i="10"/>
  <c r="M21" i="10"/>
  <c r="N21" i="10"/>
  <c r="L22" i="10"/>
  <c r="M22" i="10"/>
  <c r="N22" i="10"/>
  <c r="L23" i="10"/>
  <c r="M23" i="10"/>
  <c r="N23" i="10"/>
  <c r="L24" i="10"/>
  <c r="M24" i="10"/>
  <c r="N24" i="10"/>
  <c r="L25" i="10"/>
  <c r="M25" i="10"/>
  <c r="N25" i="10"/>
  <c r="L26" i="10"/>
  <c r="M26" i="10"/>
  <c r="N26" i="10"/>
  <c r="L27" i="10"/>
  <c r="M27" i="10"/>
  <c r="N27" i="10"/>
  <c r="L28" i="10"/>
  <c r="M28" i="10"/>
  <c r="N28" i="10"/>
  <c r="L29" i="10"/>
  <c r="M29" i="10"/>
  <c r="N29" i="10"/>
  <c r="L30" i="10"/>
  <c r="M30" i="10"/>
  <c r="N30" i="10"/>
  <c r="L31" i="10"/>
  <c r="M31" i="10"/>
  <c r="N31" i="10"/>
  <c r="L32" i="10"/>
  <c r="M32" i="10"/>
  <c r="N32" i="10"/>
  <c r="K22" i="10"/>
  <c r="O22" i="10" s="1"/>
  <c r="K23" i="10"/>
  <c r="O23" i="10" s="1"/>
  <c r="K24" i="10"/>
  <c r="O24" i="10" s="1"/>
  <c r="K25" i="10"/>
  <c r="K26" i="10"/>
  <c r="K27" i="10"/>
  <c r="O27" i="10" s="1"/>
  <c r="K28" i="10"/>
  <c r="O28" i="10" s="1"/>
  <c r="K29" i="10"/>
  <c r="O29" i="10" s="1"/>
  <c r="K30" i="10"/>
  <c r="K31" i="10"/>
  <c r="O31" i="10" s="1"/>
  <c r="K32" i="10"/>
  <c r="O32" i="10" s="1"/>
  <c r="K21" i="10"/>
  <c r="O33" i="10" s="1"/>
  <c r="O30" i="10"/>
  <c r="O26" i="10"/>
  <c r="O25" i="10"/>
  <c r="L8" i="10"/>
  <c r="M8" i="10"/>
  <c r="N8" i="10"/>
  <c r="L9" i="10"/>
  <c r="M9" i="10"/>
  <c r="N9" i="10"/>
  <c r="L10" i="10"/>
  <c r="M10" i="10"/>
  <c r="N10" i="10"/>
  <c r="L11" i="10"/>
  <c r="M11" i="10"/>
  <c r="N11" i="10"/>
  <c r="L12" i="10"/>
  <c r="M12" i="10"/>
  <c r="N12" i="10"/>
  <c r="L13" i="10"/>
  <c r="M13" i="10"/>
  <c r="N13" i="10"/>
  <c r="L14" i="10"/>
  <c r="M14" i="10"/>
  <c r="N14" i="10"/>
  <c r="L15" i="10"/>
  <c r="M15" i="10"/>
  <c r="N15" i="10"/>
  <c r="L16" i="10"/>
  <c r="M16" i="10"/>
  <c r="N16" i="10"/>
  <c r="L17" i="10"/>
  <c r="M17" i="10"/>
  <c r="N17" i="10"/>
  <c r="L18" i="10"/>
  <c r="M18" i="10"/>
  <c r="N18" i="10"/>
  <c r="L19" i="10"/>
  <c r="M19" i="10"/>
  <c r="N19" i="10"/>
  <c r="K9" i="10"/>
  <c r="O9" i="10" s="1"/>
  <c r="K10" i="10"/>
  <c r="O10" i="10" s="1"/>
  <c r="K11" i="10"/>
  <c r="K12" i="10"/>
  <c r="K13" i="10"/>
  <c r="O13" i="10" s="1"/>
  <c r="K14" i="10"/>
  <c r="O14" i="10" s="1"/>
  <c r="K15" i="10"/>
  <c r="K16" i="10"/>
  <c r="O16" i="10" s="1"/>
  <c r="K17" i="10"/>
  <c r="O17" i="10" s="1"/>
  <c r="K18" i="10"/>
  <c r="K19" i="10"/>
  <c r="K8" i="10"/>
  <c r="N33" i="10" s="1"/>
  <c r="O19" i="10"/>
  <c r="O18" i="10"/>
  <c r="O15" i="10"/>
  <c r="O12" i="10"/>
  <c r="O11" i="10"/>
  <c r="O8" i="10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AC21" i="1"/>
  <c r="B3" i="7" s="1"/>
  <c r="B3" i="13" s="1"/>
  <c r="AC22" i="1"/>
  <c r="O21" i="10" l="1"/>
  <c r="F30" i="1"/>
  <c r="F28" i="1"/>
  <c r="A4" i="9"/>
  <c r="A4" i="14"/>
  <c r="A4" i="10"/>
  <c r="P37" i="8"/>
  <c r="P37" i="7"/>
  <c r="B8" i="8"/>
  <c r="A12" i="14" s="1"/>
  <c r="C8" i="8"/>
  <c r="D8" i="8"/>
  <c r="E8" i="8"/>
  <c r="F8" i="8"/>
  <c r="G8" i="8"/>
  <c r="H8" i="8"/>
  <c r="I8" i="8"/>
  <c r="K8" i="8"/>
  <c r="L8" i="8"/>
  <c r="M8" i="8"/>
  <c r="N8" i="8"/>
  <c r="O8" i="8"/>
  <c r="Q8" i="8"/>
  <c r="B9" i="8"/>
  <c r="A13" i="14" s="1"/>
  <c r="C9" i="8"/>
  <c r="D9" i="8"/>
  <c r="E9" i="8"/>
  <c r="F9" i="8"/>
  <c r="G9" i="8"/>
  <c r="H9" i="8"/>
  <c r="I9" i="8"/>
  <c r="K9" i="8"/>
  <c r="L9" i="8"/>
  <c r="M9" i="8"/>
  <c r="N9" i="8"/>
  <c r="O9" i="8"/>
  <c r="Q9" i="8"/>
  <c r="B10" i="8"/>
  <c r="A14" i="14" s="1"/>
  <c r="C10" i="8"/>
  <c r="D10" i="8"/>
  <c r="E10" i="8"/>
  <c r="F10" i="8"/>
  <c r="G10" i="8"/>
  <c r="H10" i="8"/>
  <c r="I10" i="8"/>
  <c r="K10" i="8"/>
  <c r="L10" i="8"/>
  <c r="M10" i="8"/>
  <c r="N10" i="8"/>
  <c r="O10" i="8"/>
  <c r="Q10" i="8"/>
  <c r="B11" i="8"/>
  <c r="A15" i="14" s="1"/>
  <c r="C11" i="8"/>
  <c r="D11" i="8"/>
  <c r="E11" i="8"/>
  <c r="F11" i="8"/>
  <c r="G11" i="8"/>
  <c r="H11" i="8"/>
  <c r="I11" i="8"/>
  <c r="K11" i="8"/>
  <c r="L11" i="8"/>
  <c r="M11" i="8"/>
  <c r="N11" i="8"/>
  <c r="O11" i="8"/>
  <c r="Q11" i="8"/>
  <c r="B12" i="8"/>
  <c r="A16" i="14" s="1"/>
  <c r="C12" i="8"/>
  <c r="D12" i="8"/>
  <c r="E12" i="8"/>
  <c r="F12" i="8"/>
  <c r="G12" i="8"/>
  <c r="H12" i="8"/>
  <c r="I12" i="8"/>
  <c r="K12" i="8"/>
  <c r="L12" i="8"/>
  <c r="M12" i="8"/>
  <c r="N12" i="8"/>
  <c r="O12" i="8"/>
  <c r="Q12" i="8"/>
  <c r="B13" i="8"/>
  <c r="A17" i="14" s="1"/>
  <c r="C13" i="8"/>
  <c r="D13" i="8"/>
  <c r="E13" i="8"/>
  <c r="F13" i="8"/>
  <c r="G13" i="8"/>
  <c r="H13" i="8"/>
  <c r="I13" i="8"/>
  <c r="K13" i="8"/>
  <c r="L13" i="8"/>
  <c r="M13" i="8"/>
  <c r="N13" i="8"/>
  <c r="O13" i="8"/>
  <c r="Q13" i="8"/>
  <c r="B14" i="8"/>
  <c r="A18" i="14" s="1"/>
  <c r="C14" i="8"/>
  <c r="D14" i="8"/>
  <c r="E14" i="8"/>
  <c r="F14" i="8"/>
  <c r="G14" i="8"/>
  <c r="H14" i="8"/>
  <c r="I14" i="8"/>
  <c r="K14" i="8"/>
  <c r="L14" i="8"/>
  <c r="M14" i="8"/>
  <c r="N14" i="8"/>
  <c r="O14" i="8"/>
  <c r="Q14" i="8"/>
  <c r="B15" i="8"/>
  <c r="A19" i="14" s="1"/>
  <c r="C15" i="8"/>
  <c r="D15" i="8"/>
  <c r="E15" i="8"/>
  <c r="F15" i="8"/>
  <c r="G15" i="8"/>
  <c r="H15" i="8"/>
  <c r="I15" i="8"/>
  <c r="K15" i="8"/>
  <c r="L15" i="8"/>
  <c r="M15" i="8"/>
  <c r="N15" i="8"/>
  <c r="O15" i="8"/>
  <c r="Q15" i="8"/>
  <c r="B16" i="8"/>
  <c r="A20" i="14" s="1"/>
  <c r="C16" i="8"/>
  <c r="D16" i="8"/>
  <c r="E16" i="8"/>
  <c r="F16" i="8"/>
  <c r="G16" i="8"/>
  <c r="H16" i="8"/>
  <c r="I16" i="8"/>
  <c r="K16" i="8"/>
  <c r="L16" i="8"/>
  <c r="M16" i="8"/>
  <c r="N16" i="8"/>
  <c r="O16" i="8"/>
  <c r="Q16" i="8"/>
  <c r="B17" i="8"/>
  <c r="A21" i="14" s="1"/>
  <c r="C17" i="8"/>
  <c r="D17" i="8"/>
  <c r="E17" i="8"/>
  <c r="F17" i="8"/>
  <c r="G17" i="8"/>
  <c r="H17" i="8"/>
  <c r="I17" i="8"/>
  <c r="K17" i="8"/>
  <c r="L17" i="8"/>
  <c r="M17" i="8"/>
  <c r="N17" i="8"/>
  <c r="O17" i="8"/>
  <c r="Q17" i="8"/>
  <c r="B18" i="8"/>
  <c r="A22" i="14" s="1"/>
  <c r="C18" i="8"/>
  <c r="D18" i="8"/>
  <c r="E18" i="8"/>
  <c r="F18" i="8"/>
  <c r="G18" i="8"/>
  <c r="H18" i="8"/>
  <c r="I18" i="8"/>
  <c r="K18" i="8"/>
  <c r="L18" i="8"/>
  <c r="M18" i="8"/>
  <c r="N18" i="8"/>
  <c r="O18" i="8"/>
  <c r="Q18" i="8"/>
  <c r="B19" i="8"/>
  <c r="A23" i="14" s="1"/>
  <c r="C19" i="8"/>
  <c r="D19" i="8"/>
  <c r="E19" i="8"/>
  <c r="F19" i="8"/>
  <c r="G19" i="8"/>
  <c r="H19" i="8"/>
  <c r="I19" i="8"/>
  <c r="K19" i="8"/>
  <c r="L19" i="8"/>
  <c r="M19" i="8"/>
  <c r="N19" i="8"/>
  <c r="O19" i="8"/>
  <c r="Q19" i="8"/>
  <c r="B20" i="8"/>
  <c r="A24" i="14" s="1"/>
  <c r="C20" i="8"/>
  <c r="D20" i="8"/>
  <c r="E20" i="8"/>
  <c r="F20" i="8"/>
  <c r="G20" i="8"/>
  <c r="H20" i="8"/>
  <c r="I20" i="8"/>
  <c r="K20" i="8"/>
  <c r="L20" i="8"/>
  <c r="M20" i="8"/>
  <c r="N20" i="8"/>
  <c r="O20" i="8"/>
  <c r="Q20" i="8"/>
  <c r="B21" i="8"/>
  <c r="A25" i="14" s="1"/>
  <c r="C21" i="8"/>
  <c r="D21" i="8"/>
  <c r="E21" i="8"/>
  <c r="F21" i="8"/>
  <c r="G21" i="8"/>
  <c r="H21" i="8"/>
  <c r="I21" i="8"/>
  <c r="K21" i="8"/>
  <c r="L21" i="8"/>
  <c r="M21" i="8"/>
  <c r="N21" i="8"/>
  <c r="O21" i="8"/>
  <c r="Q21" i="8"/>
  <c r="B22" i="8"/>
  <c r="A26" i="14" s="1"/>
  <c r="C22" i="8"/>
  <c r="D22" i="8"/>
  <c r="E22" i="8"/>
  <c r="F22" i="8"/>
  <c r="G22" i="8"/>
  <c r="H22" i="8"/>
  <c r="I22" i="8"/>
  <c r="K22" i="8"/>
  <c r="L22" i="8"/>
  <c r="M22" i="8"/>
  <c r="N22" i="8"/>
  <c r="O22" i="8"/>
  <c r="Q22" i="8"/>
  <c r="B23" i="8"/>
  <c r="A27" i="14" s="1"/>
  <c r="C23" i="8"/>
  <c r="D23" i="8"/>
  <c r="E23" i="8"/>
  <c r="F23" i="8"/>
  <c r="G23" i="8"/>
  <c r="H23" i="8"/>
  <c r="I23" i="8"/>
  <c r="K23" i="8"/>
  <c r="L23" i="8"/>
  <c r="M23" i="8"/>
  <c r="N23" i="8"/>
  <c r="O23" i="8"/>
  <c r="Q23" i="8"/>
  <c r="B24" i="8"/>
  <c r="A28" i="14" s="1"/>
  <c r="C24" i="8"/>
  <c r="D24" i="8"/>
  <c r="E24" i="8"/>
  <c r="F24" i="8"/>
  <c r="G24" i="8"/>
  <c r="H24" i="8"/>
  <c r="I24" i="8"/>
  <c r="K24" i="8"/>
  <c r="L24" i="8"/>
  <c r="M24" i="8"/>
  <c r="N24" i="8"/>
  <c r="O24" i="8"/>
  <c r="Q24" i="8"/>
  <c r="B25" i="8"/>
  <c r="A29" i="14" s="1"/>
  <c r="C25" i="8"/>
  <c r="D25" i="8"/>
  <c r="E25" i="8"/>
  <c r="F25" i="8"/>
  <c r="G25" i="8"/>
  <c r="H25" i="8"/>
  <c r="I25" i="8"/>
  <c r="K25" i="8"/>
  <c r="L25" i="8"/>
  <c r="M25" i="8"/>
  <c r="N25" i="8"/>
  <c r="O25" i="8"/>
  <c r="Q25" i="8"/>
  <c r="B26" i="8"/>
  <c r="A30" i="14" s="1"/>
  <c r="C26" i="8"/>
  <c r="D26" i="8"/>
  <c r="E26" i="8"/>
  <c r="F26" i="8"/>
  <c r="G26" i="8"/>
  <c r="H26" i="8"/>
  <c r="I26" i="8"/>
  <c r="K26" i="8"/>
  <c r="L26" i="8"/>
  <c r="M26" i="8"/>
  <c r="N26" i="8"/>
  <c r="O26" i="8"/>
  <c r="Q26" i="8"/>
  <c r="B27" i="8"/>
  <c r="A31" i="14" s="1"/>
  <c r="C27" i="8"/>
  <c r="D27" i="8"/>
  <c r="E27" i="8"/>
  <c r="F27" i="8"/>
  <c r="G27" i="8"/>
  <c r="H27" i="8"/>
  <c r="I27" i="8"/>
  <c r="K27" i="8"/>
  <c r="L27" i="8"/>
  <c r="M27" i="8"/>
  <c r="N27" i="8"/>
  <c r="O27" i="8"/>
  <c r="Q27" i="8"/>
  <c r="B28" i="8"/>
  <c r="C28" i="8"/>
  <c r="D28" i="8"/>
  <c r="E28" i="8"/>
  <c r="F28" i="8"/>
  <c r="G28" i="8"/>
  <c r="H28" i="8"/>
  <c r="I28" i="8"/>
  <c r="K28" i="8"/>
  <c r="L28" i="8"/>
  <c r="M28" i="8"/>
  <c r="N28" i="8"/>
  <c r="O28" i="8"/>
  <c r="Q28" i="8"/>
  <c r="B29" i="8"/>
  <c r="C29" i="8"/>
  <c r="D29" i="8"/>
  <c r="E29" i="8"/>
  <c r="F29" i="8"/>
  <c r="G29" i="8"/>
  <c r="H29" i="8"/>
  <c r="I29" i="8"/>
  <c r="K29" i="8"/>
  <c r="L29" i="8"/>
  <c r="M29" i="8"/>
  <c r="N29" i="8"/>
  <c r="O29" i="8"/>
  <c r="Q29" i="8"/>
  <c r="B30" i="8"/>
  <c r="C30" i="8"/>
  <c r="D30" i="8"/>
  <c r="E30" i="8"/>
  <c r="F30" i="8"/>
  <c r="G30" i="8"/>
  <c r="H30" i="8"/>
  <c r="I30" i="8"/>
  <c r="K30" i="8"/>
  <c r="L30" i="8"/>
  <c r="M30" i="8"/>
  <c r="N30" i="8"/>
  <c r="O30" i="8"/>
  <c r="Q30" i="8"/>
  <c r="B31" i="8"/>
  <c r="C31" i="8"/>
  <c r="D31" i="8"/>
  <c r="E31" i="8"/>
  <c r="F31" i="8"/>
  <c r="G31" i="8"/>
  <c r="H31" i="8"/>
  <c r="I31" i="8"/>
  <c r="K31" i="8"/>
  <c r="L31" i="8"/>
  <c r="M31" i="8"/>
  <c r="N31" i="8"/>
  <c r="O31" i="8"/>
  <c r="Q31" i="8"/>
  <c r="B32" i="8"/>
  <c r="C32" i="8"/>
  <c r="D32" i="8"/>
  <c r="E32" i="8"/>
  <c r="F32" i="8"/>
  <c r="G32" i="8"/>
  <c r="H32" i="8"/>
  <c r="I32" i="8"/>
  <c r="K32" i="8"/>
  <c r="L32" i="8"/>
  <c r="M32" i="8"/>
  <c r="N32" i="8"/>
  <c r="O32" i="8"/>
  <c r="Q32" i="8"/>
  <c r="B33" i="8"/>
  <c r="C33" i="8"/>
  <c r="D33" i="8"/>
  <c r="E33" i="8"/>
  <c r="F33" i="8"/>
  <c r="G33" i="8"/>
  <c r="H33" i="8"/>
  <c r="I33" i="8"/>
  <c r="K33" i="8"/>
  <c r="L33" i="8"/>
  <c r="M33" i="8"/>
  <c r="N33" i="8"/>
  <c r="O33" i="8"/>
  <c r="Q33" i="8"/>
  <c r="B34" i="8"/>
  <c r="C34" i="8"/>
  <c r="D34" i="8"/>
  <c r="E34" i="8"/>
  <c r="F34" i="8"/>
  <c r="G34" i="8"/>
  <c r="H34" i="8"/>
  <c r="I34" i="8"/>
  <c r="K34" i="8"/>
  <c r="L34" i="8"/>
  <c r="M34" i="8"/>
  <c r="N34" i="8"/>
  <c r="O34" i="8"/>
  <c r="Q34" i="8"/>
  <c r="B35" i="8"/>
  <c r="C35" i="8"/>
  <c r="D35" i="8"/>
  <c r="E35" i="8"/>
  <c r="F35" i="8"/>
  <c r="G35" i="8"/>
  <c r="H35" i="8"/>
  <c r="I35" i="8"/>
  <c r="K35" i="8"/>
  <c r="L35" i="8"/>
  <c r="M35" i="8"/>
  <c r="N35" i="8"/>
  <c r="O35" i="8"/>
  <c r="Q35" i="8"/>
  <c r="B36" i="8"/>
  <c r="C36" i="8"/>
  <c r="D36" i="8"/>
  <c r="E36" i="8"/>
  <c r="F36" i="8"/>
  <c r="G36" i="8"/>
  <c r="H36" i="8"/>
  <c r="I36" i="8"/>
  <c r="K36" i="8"/>
  <c r="L36" i="8"/>
  <c r="M36" i="8"/>
  <c r="N36" i="8"/>
  <c r="O36" i="8"/>
  <c r="Q36" i="8"/>
  <c r="Q7" i="8"/>
  <c r="O7" i="8"/>
  <c r="N7" i="8"/>
  <c r="M7" i="8"/>
  <c r="L7" i="8"/>
  <c r="K7" i="8"/>
  <c r="I7" i="8"/>
  <c r="H7" i="8"/>
  <c r="B7" i="8"/>
  <c r="A11" i="14" s="1"/>
  <c r="G7" i="8"/>
  <c r="F7" i="8"/>
  <c r="E7" i="8"/>
  <c r="D7" i="8"/>
  <c r="C7" i="8"/>
  <c r="B8" i="7"/>
  <c r="C8" i="7"/>
  <c r="D8" i="7"/>
  <c r="E8" i="7"/>
  <c r="F8" i="7"/>
  <c r="G8" i="7"/>
  <c r="H8" i="7"/>
  <c r="I8" i="7"/>
  <c r="K8" i="7"/>
  <c r="B9" i="7"/>
  <c r="A9" i="9" s="1"/>
  <c r="C9" i="7"/>
  <c r="D9" i="7"/>
  <c r="E9" i="7"/>
  <c r="F9" i="7"/>
  <c r="G9" i="7"/>
  <c r="H9" i="7"/>
  <c r="I9" i="7"/>
  <c r="K9" i="7"/>
  <c r="B10" i="7"/>
  <c r="C10" i="7"/>
  <c r="D10" i="7"/>
  <c r="E10" i="7"/>
  <c r="F10" i="7"/>
  <c r="G10" i="7"/>
  <c r="H10" i="7"/>
  <c r="I10" i="7"/>
  <c r="K10" i="7"/>
  <c r="B11" i="7"/>
  <c r="A11" i="9" s="1"/>
  <c r="C11" i="7"/>
  <c r="D11" i="7"/>
  <c r="E11" i="7"/>
  <c r="F11" i="7"/>
  <c r="G11" i="7"/>
  <c r="H11" i="7"/>
  <c r="I11" i="7"/>
  <c r="K11" i="7"/>
  <c r="B12" i="7"/>
  <c r="C12" i="7"/>
  <c r="D12" i="7"/>
  <c r="E12" i="7"/>
  <c r="F12" i="7"/>
  <c r="G12" i="7"/>
  <c r="H12" i="7"/>
  <c r="I12" i="7"/>
  <c r="K12" i="7"/>
  <c r="B13" i="7"/>
  <c r="A13" i="9" s="1"/>
  <c r="C13" i="7"/>
  <c r="D13" i="7"/>
  <c r="E13" i="7"/>
  <c r="F13" i="7"/>
  <c r="G13" i="7"/>
  <c r="H13" i="7"/>
  <c r="I13" i="7"/>
  <c r="K13" i="7"/>
  <c r="B14" i="7"/>
  <c r="C14" i="7"/>
  <c r="D14" i="7"/>
  <c r="E14" i="7"/>
  <c r="F14" i="7"/>
  <c r="G14" i="7"/>
  <c r="H14" i="7"/>
  <c r="I14" i="7"/>
  <c r="K14" i="7"/>
  <c r="B15" i="7"/>
  <c r="A15" i="9" s="1"/>
  <c r="C15" i="7"/>
  <c r="D15" i="7"/>
  <c r="E15" i="7"/>
  <c r="F15" i="7"/>
  <c r="G15" i="7"/>
  <c r="H15" i="7"/>
  <c r="I15" i="7"/>
  <c r="K15" i="7"/>
  <c r="B16" i="7"/>
  <c r="C16" i="7"/>
  <c r="D16" i="7"/>
  <c r="E16" i="7"/>
  <c r="F16" i="7"/>
  <c r="G16" i="7"/>
  <c r="H16" i="7"/>
  <c r="I16" i="7"/>
  <c r="K16" i="7"/>
  <c r="B17" i="7"/>
  <c r="A17" i="9" s="1"/>
  <c r="C17" i="7"/>
  <c r="D17" i="7"/>
  <c r="E17" i="7"/>
  <c r="F17" i="7"/>
  <c r="G17" i="7"/>
  <c r="H17" i="7"/>
  <c r="I17" i="7"/>
  <c r="K17" i="7"/>
  <c r="B18" i="7"/>
  <c r="C18" i="7"/>
  <c r="D18" i="7"/>
  <c r="E18" i="7"/>
  <c r="F18" i="7"/>
  <c r="G18" i="7"/>
  <c r="H18" i="7"/>
  <c r="I18" i="7"/>
  <c r="K18" i="7"/>
  <c r="B19" i="7"/>
  <c r="A19" i="9" s="1"/>
  <c r="C19" i="7"/>
  <c r="D19" i="7"/>
  <c r="E19" i="7"/>
  <c r="F19" i="7"/>
  <c r="G19" i="7"/>
  <c r="H19" i="7"/>
  <c r="I19" i="7"/>
  <c r="K19" i="7"/>
  <c r="B20" i="7"/>
  <c r="C20" i="7"/>
  <c r="D20" i="7"/>
  <c r="E20" i="7"/>
  <c r="F20" i="7"/>
  <c r="G20" i="7"/>
  <c r="H20" i="7"/>
  <c r="I20" i="7"/>
  <c r="K20" i="7"/>
  <c r="B21" i="7"/>
  <c r="A21" i="9" s="1"/>
  <c r="C21" i="7"/>
  <c r="D21" i="7"/>
  <c r="E21" i="7"/>
  <c r="F21" i="7"/>
  <c r="G21" i="7"/>
  <c r="H21" i="7"/>
  <c r="I21" i="7"/>
  <c r="K21" i="7"/>
  <c r="B22" i="7"/>
  <c r="C22" i="7"/>
  <c r="D22" i="7"/>
  <c r="E22" i="7"/>
  <c r="F22" i="7"/>
  <c r="G22" i="7"/>
  <c r="H22" i="7"/>
  <c r="I22" i="7"/>
  <c r="K22" i="7"/>
  <c r="B23" i="7"/>
  <c r="A23" i="9" s="1"/>
  <c r="C23" i="7"/>
  <c r="D23" i="7"/>
  <c r="E23" i="7"/>
  <c r="F23" i="7"/>
  <c r="G23" i="7"/>
  <c r="H23" i="7"/>
  <c r="I23" i="7"/>
  <c r="K23" i="7"/>
  <c r="L23" i="7"/>
  <c r="M23" i="7"/>
  <c r="N23" i="7"/>
  <c r="O23" i="7"/>
  <c r="Q23" i="7"/>
  <c r="B24" i="7"/>
  <c r="C24" i="7"/>
  <c r="D24" i="7"/>
  <c r="E24" i="7"/>
  <c r="F24" i="7"/>
  <c r="G24" i="7"/>
  <c r="H24" i="7"/>
  <c r="I24" i="7"/>
  <c r="K24" i="7"/>
  <c r="L24" i="7"/>
  <c r="M24" i="7"/>
  <c r="N24" i="7"/>
  <c r="O24" i="7"/>
  <c r="Q24" i="7"/>
  <c r="B25" i="7"/>
  <c r="A25" i="9" s="1"/>
  <c r="C25" i="7"/>
  <c r="D25" i="7"/>
  <c r="E25" i="7"/>
  <c r="F25" i="7"/>
  <c r="G25" i="7"/>
  <c r="H25" i="7"/>
  <c r="I25" i="7"/>
  <c r="K25" i="7"/>
  <c r="L25" i="7"/>
  <c r="M25" i="7"/>
  <c r="N25" i="7"/>
  <c r="O25" i="7"/>
  <c r="Q25" i="7"/>
  <c r="B26" i="7"/>
  <c r="C26" i="7"/>
  <c r="D26" i="7"/>
  <c r="E26" i="7"/>
  <c r="F26" i="7"/>
  <c r="G26" i="7"/>
  <c r="H26" i="7"/>
  <c r="I26" i="7"/>
  <c r="K26" i="7"/>
  <c r="L26" i="7"/>
  <c r="M26" i="7"/>
  <c r="N26" i="7"/>
  <c r="O26" i="7"/>
  <c r="Q26" i="7"/>
  <c r="B27" i="7"/>
  <c r="A27" i="9" s="1"/>
  <c r="C27" i="7"/>
  <c r="D27" i="7"/>
  <c r="E27" i="7"/>
  <c r="F27" i="7"/>
  <c r="G27" i="7"/>
  <c r="H27" i="7"/>
  <c r="I27" i="7"/>
  <c r="K27" i="7"/>
  <c r="L27" i="7"/>
  <c r="M27" i="7"/>
  <c r="N27" i="7"/>
  <c r="O27" i="7"/>
  <c r="Q27" i="7"/>
  <c r="B28" i="7"/>
  <c r="C28" i="7"/>
  <c r="D28" i="7"/>
  <c r="E28" i="7"/>
  <c r="F28" i="7"/>
  <c r="G28" i="7"/>
  <c r="H28" i="7"/>
  <c r="I28" i="7"/>
  <c r="K28" i="7"/>
  <c r="L28" i="7"/>
  <c r="M28" i="7"/>
  <c r="N28" i="7"/>
  <c r="O28" i="7"/>
  <c r="Q28" i="7"/>
  <c r="B29" i="7"/>
  <c r="A29" i="9" s="1"/>
  <c r="C29" i="7"/>
  <c r="D29" i="7"/>
  <c r="E29" i="7"/>
  <c r="F29" i="7"/>
  <c r="G29" i="7"/>
  <c r="H29" i="7"/>
  <c r="I29" i="7"/>
  <c r="K29" i="7"/>
  <c r="L29" i="7"/>
  <c r="M29" i="7"/>
  <c r="N29" i="7"/>
  <c r="O29" i="7"/>
  <c r="Q29" i="7"/>
  <c r="B30" i="7"/>
  <c r="A30" i="9" s="1"/>
  <c r="C30" i="7"/>
  <c r="D30" i="7"/>
  <c r="E30" i="7"/>
  <c r="F30" i="7"/>
  <c r="G30" i="7"/>
  <c r="H30" i="7"/>
  <c r="I30" i="7"/>
  <c r="K30" i="7"/>
  <c r="L30" i="7"/>
  <c r="M30" i="7"/>
  <c r="N30" i="7"/>
  <c r="O30" i="7"/>
  <c r="Q30" i="7"/>
  <c r="B31" i="7"/>
  <c r="C31" i="7"/>
  <c r="D31" i="7"/>
  <c r="E31" i="7"/>
  <c r="F31" i="7"/>
  <c r="G31" i="7"/>
  <c r="H31" i="7"/>
  <c r="I31" i="7"/>
  <c r="K31" i="7"/>
  <c r="L31" i="7"/>
  <c r="M31" i="7"/>
  <c r="N31" i="7"/>
  <c r="O31" i="7"/>
  <c r="Q31" i="7"/>
  <c r="B32" i="7"/>
  <c r="C32" i="7"/>
  <c r="D32" i="7"/>
  <c r="E32" i="7"/>
  <c r="F32" i="7"/>
  <c r="G32" i="7"/>
  <c r="H32" i="7"/>
  <c r="I32" i="7"/>
  <c r="K32" i="7"/>
  <c r="L32" i="7"/>
  <c r="M32" i="7"/>
  <c r="N32" i="7"/>
  <c r="O32" i="7"/>
  <c r="Q32" i="7"/>
  <c r="B33" i="7"/>
  <c r="A7" i="14" s="1"/>
  <c r="C33" i="7"/>
  <c r="D33" i="7"/>
  <c r="E33" i="7"/>
  <c r="F33" i="7"/>
  <c r="G33" i="7"/>
  <c r="H33" i="7"/>
  <c r="I33" i="7"/>
  <c r="K33" i="7"/>
  <c r="L33" i="7"/>
  <c r="M33" i="7"/>
  <c r="N33" i="7"/>
  <c r="O33" i="7"/>
  <c r="Q33" i="7"/>
  <c r="B34" i="7"/>
  <c r="A8" i="14" s="1"/>
  <c r="C34" i="7"/>
  <c r="D34" i="7"/>
  <c r="E34" i="7"/>
  <c r="F34" i="7"/>
  <c r="G34" i="7"/>
  <c r="H34" i="7"/>
  <c r="I34" i="7"/>
  <c r="K34" i="7"/>
  <c r="L34" i="7"/>
  <c r="M34" i="7"/>
  <c r="N34" i="7"/>
  <c r="O34" i="7"/>
  <c r="Q34" i="7"/>
  <c r="B35" i="7"/>
  <c r="A9" i="14" s="1"/>
  <c r="C35" i="7"/>
  <c r="D35" i="7"/>
  <c r="E35" i="7"/>
  <c r="F35" i="7"/>
  <c r="G35" i="7"/>
  <c r="H35" i="7"/>
  <c r="I35" i="7"/>
  <c r="K35" i="7"/>
  <c r="L35" i="7"/>
  <c r="M35" i="7"/>
  <c r="N35" i="7"/>
  <c r="O35" i="7"/>
  <c r="Q35" i="7"/>
  <c r="B36" i="7"/>
  <c r="A10" i="14" s="1"/>
  <c r="C36" i="7"/>
  <c r="D36" i="7"/>
  <c r="E36" i="7"/>
  <c r="F36" i="7"/>
  <c r="G36" i="7"/>
  <c r="H36" i="7"/>
  <c r="I36" i="7"/>
  <c r="K36" i="7"/>
  <c r="L36" i="7"/>
  <c r="M36" i="7"/>
  <c r="N36" i="7"/>
  <c r="O36" i="7"/>
  <c r="Q36" i="7"/>
  <c r="K7" i="7"/>
  <c r="I7" i="7"/>
  <c r="H7" i="7"/>
  <c r="B7" i="7"/>
  <c r="A7" i="9" s="1"/>
  <c r="A9" i="10"/>
  <c r="L21" i="9"/>
  <c r="M21" i="9"/>
  <c r="N21" i="9"/>
  <c r="L22" i="9"/>
  <c r="M22" i="9"/>
  <c r="N22" i="9"/>
  <c r="L23" i="9"/>
  <c r="M23" i="9"/>
  <c r="N23" i="9"/>
  <c r="L24" i="9"/>
  <c r="M24" i="9"/>
  <c r="N24" i="9"/>
  <c r="L25" i="9"/>
  <c r="M25" i="9"/>
  <c r="N25" i="9"/>
  <c r="L26" i="9"/>
  <c r="M26" i="9"/>
  <c r="N26" i="9"/>
  <c r="L27" i="9"/>
  <c r="M27" i="9"/>
  <c r="N27" i="9"/>
  <c r="L28" i="9"/>
  <c r="M28" i="9"/>
  <c r="N28" i="9"/>
  <c r="L29" i="9"/>
  <c r="M29" i="9"/>
  <c r="N29" i="9"/>
  <c r="L30" i="9"/>
  <c r="M30" i="9"/>
  <c r="N30" i="9"/>
  <c r="L31" i="9"/>
  <c r="M31" i="9"/>
  <c r="N31" i="9"/>
  <c r="L32" i="9"/>
  <c r="M32" i="9"/>
  <c r="N32" i="9"/>
  <c r="K22" i="9"/>
  <c r="K23" i="9"/>
  <c r="O23" i="9" s="1"/>
  <c r="K24" i="9"/>
  <c r="O24" i="9" s="1"/>
  <c r="K25" i="9"/>
  <c r="O25" i="9" s="1"/>
  <c r="K26" i="9"/>
  <c r="O26" i="9" s="1"/>
  <c r="K27" i="9"/>
  <c r="O27" i="9" s="1"/>
  <c r="K28" i="9"/>
  <c r="O28" i="9" s="1"/>
  <c r="K29" i="9"/>
  <c r="O29" i="9" s="1"/>
  <c r="K30" i="9"/>
  <c r="O30" i="9" s="1"/>
  <c r="K31" i="9"/>
  <c r="O31" i="9" s="1"/>
  <c r="K32" i="9"/>
  <c r="O32" i="9" s="1"/>
  <c r="K21" i="9"/>
  <c r="L8" i="9"/>
  <c r="M8" i="9"/>
  <c r="N8" i="9"/>
  <c r="L9" i="9"/>
  <c r="M9" i="9"/>
  <c r="N9" i="9"/>
  <c r="L10" i="9"/>
  <c r="M10" i="9"/>
  <c r="N10" i="9"/>
  <c r="L11" i="9"/>
  <c r="M11" i="9"/>
  <c r="N11" i="9"/>
  <c r="L12" i="9"/>
  <c r="M12" i="9"/>
  <c r="N12" i="9"/>
  <c r="L13" i="9"/>
  <c r="M13" i="9"/>
  <c r="N13" i="9"/>
  <c r="L14" i="9"/>
  <c r="M14" i="9"/>
  <c r="N14" i="9"/>
  <c r="L15" i="9"/>
  <c r="M15" i="9"/>
  <c r="N15" i="9"/>
  <c r="L16" i="9"/>
  <c r="M16" i="9"/>
  <c r="N16" i="9"/>
  <c r="L17" i="9"/>
  <c r="M17" i="9"/>
  <c r="N17" i="9"/>
  <c r="L18" i="9"/>
  <c r="M18" i="9"/>
  <c r="N18" i="9"/>
  <c r="L19" i="9"/>
  <c r="M19" i="9"/>
  <c r="N19" i="9"/>
  <c r="K9" i="9"/>
  <c r="K10" i="9"/>
  <c r="O10" i="9" s="1"/>
  <c r="K11" i="9"/>
  <c r="O11" i="9" s="1"/>
  <c r="K12" i="9"/>
  <c r="O12" i="9" s="1"/>
  <c r="K13" i="9"/>
  <c r="O13" i="9" s="1"/>
  <c r="K14" i="9"/>
  <c r="O14" i="9" s="1"/>
  <c r="K15" i="9"/>
  <c r="O15" i="9" s="1"/>
  <c r="K16" i="9"/>
  <c r="O16" i="9" s="1"/>
  <c r="K17" i="9"/>
  <c r="O17" i="9" s="1"/>
  <c r="K18" i="9"/>
  <c r="O18" i="9" s="1"/>
  <c r="K19" i="9"/>
  <c r="O19" i="9" s="1"/>
  <c r="K8" i="9"/>
  <c r="D8" i="10"/>
  <c r="E8" i="10"/>
  <c r="F8" i="10"/>
  <c r="G8" i="10"/>
  <c r="H8" i="10"/>
  <c r="D9" i="10"/>
  <c r="E9" i="10"/>
  <c r="F9" i="10"/>
  <c r="G9" i="10"/>
  <c r="H9" i="10"/>
  <c r="D10" i="10"/>
  <c r="E10" i="10"/>
  <c r="F10" i="10"/>
  <c r="G10" i="10"/>
  <c r="H10" i="10"/>
  <c r="D11" i="10"/>
  <c r="E11" i="10"/>
  <c r="F11" i="10"/>
  <c r="G11" i="10"/>
  <c r="H11" i="10"/>
  <c r="D12" i="10"/>
  <c r="E12" i="10"/>
  <c r="F12" i="10"/>
  <c r="G12" i="10"/>
  <c r="H12" i="10"/>
  <c r="D13" i="10"/>
  <c r="E13" i="10"/>
  <c r="F13" i="10"/>
  <c r="G13" i="10"/>
  <c r="H13" i="10"/>
  <c r="D14" i="10"/>
  <c r="E14" i="10"/>
  <c r="F14" i="10"/>
  <c r="G14" i="10"/>
  <c r="H14" i="10"/>
  <c r="D15" i="10"/>
  <c r="E15" i="10"/>
  <c r="F15" i="10"/>
  <c r="G15" i="10"/>
  <c r="H15" i="10"/>
  <c r="D16" i="10"/>
  <c r="E16" i="10"/>
  <c r="F16" i="10"/>
  <c r="G16" i="10"/>
  <c r="H16" i="10"/>
  <c r="D17" i="10"/>
  <c r="E17" i="10"/>
  <c r="F17" i="10"/>
  <c r="G17" i="10"/>
  <c r="H17" i="10"/>
  <c r="D18" i="10"/>
  <c r="E18" i="10"/>
  <c r="F18" i="10"/>
  <c r="G18" i="10"/>
  <c r="H18" i="10"/>
  <c r="D19" i="10"/>
  <c r="E19" i="10"/>
  <c r="F19" i="10"/>
  <c r="G19" i="10"/>
  <c r="H19" i="10"/>
  <c r="D20" i="10"/>
  <c r="E20" i="10"/>
  <c r="F20" i="10"/>
  <c r="G20" i="10"/>
  <c r="H20" i="10"/>
  <c r="D21" i="10"/>
  <c r="E21" i="10"/>
  <c r="F21" i="10"/>
  <c r="G21" i="10"/>
  <c r="H21" i="10"/>
  <c r="D22" i="10"/>
  <c r="E22" i="10"/>
  <c r="F22" i="10"/>
  <c r="G22" i="10"/>
  <c r="H22" i="10"/>
  <c r="D23" i="10"/>
  <c r="E23" i="10"/>
  <c r="F23" i="10"/>
  <c r="G23" i="10"/>
  <c r="H23" i="10"/>
  <c r="D24" i="10"/>
  <c r="E24" i="10"/>
  <c r="F24" i="10"/>
  <c r="G24" i="10"/>
  <c r="H24" i="10"/>
  <c r="D25" i="10"/>
  <c r="E25" i="10"/>
  <c r="F25" i="10"/>
  <c r="G25" i="10"/>
  <c r="H25" i="10"/>
  <c r="D26" i="10"/>
  <c r="E26" i="10"/>
  <c r="F26" i="10"/>
  <c r="G26" i="10"/>
  <c r="H26" i="10"/>
  <c r="D27" i="10"/>
  <c r="E27" i="10"/>
  <c r="F27" i="10"/>
  <c r="G27" i="10"/>
  <c r="H27" i="10"/>
  <c r="D28" i="10"/>
  <c r="E28" i="10"/>
  <c r="F28" i="10"/>
  <c r="G28" i="10"/>
  <c r="H28" i="10"/>
  <c r="D29" i="10"/>
  <c r="E29" i="10"/>
  <c r="F29" i="10"/>
  <c r="G29" i="10"/>
  <c r="H29" i="10"/>
  <c r="D30" i="10"/>
  <c r="E30" i="10"/>
  <c r="F30" i="10"/>
  <c r="G30" i="10"/>
  <c r="H30" i="10"/>
  <c r="D31" i="10"/>
  <c r="E31" i="10"/>
  <c r="F31" i="10"/>
  <c r="G31" i="10"/>
  <c r="H31" i="10"/>
  <c r="H7" i="10"/>
  <c r="G7" i="10"/>
  <c r="F7" i="10"/>
  <c r="E7" i="10"/>
  <c r="D7" i="10"/>
  <c r="D8" i="9"/>
  <c r="E8" i="9"/>
  <c r="F8" i="9"/>
  <c r="G8" i="9"/>
  <c r="H8" i="9"/>
  <c r="D9" i="9"/>
  <c r="E9" i="9"/>
  <c r="F9" i="9"/>
  <c r="G9" i="9"/>
  <c r="H9" i="9"/>
  <c r="D10" i="9"/>
  <c r="E10" i="9"/>
  <c r="F10" i="9"/>
  <c r="G10" i="9"/>
  <c r="H10" i="9"/>
  <c r="D11" i="9"/>
  <c r="E11" i="9"/>
  <c r="F11" i="9"/>
  <c r="G11" i="9"/>
  <c r="H11" i="9"/>
  <c r="D12" i="9"/>
  <c r="E12" i="9"/>
  <c r="F12" i="9"/>
  <c r="G12" i="9"/>
  <c r="H12" i="9"/>
  <c r="D13" i="9"/>
  <c r="E13" i="9"/>
  <c r="F13" i="9"/>
  <c r="G13" i="9"/>
  <c r="H13" i="9"/>
  <c r="D14" i="9"/>
  <c r="E14" i="9"/>
  <c r="F14" i="9"/>
  <c r="G14" i="9"/>
  <c r="H14" i="9"/>
  <c r="D15" i="9"/>
  <c r="E15" i="9"/>
  <c r="F15" i="9"/>
  <c r="G15" i="9"/>
  <c r="H15" i="9"/>
  <c r="D16" i="9"/>
  <c r="E16" i="9"/>
  <c r="F16" i="9"/>
  <c r="G16" i="9"/>
  <c r="H16" i="9"/>
  <c r="D17" i="9"/>
  <c r="E17" i="9"/>
  <c r="F17" i="9"/>
  <c r="G17" i="9"/>
  <c r="H17" i="9"/>
  <c r="D18" i="9"/>
  <c r="E18" i="9"/>
  <c r="F18" i="9"/>
  <c r="G18" i="9"/>
  <c r="H18" i="9"/>
  <c r="D19" i="9"/>
  <c r="E19" i="9"/>
  <c r="F19" i="9"/>
  <c r="G19" i="9"/>
  <c r="H19" i="9"/>
  <c r="D20" i="9"/>
  <c r="E20" i="9"/>
  <c r="F20" i="9"/>
  <c r="G20" i="9"/>
  <c r="H20" i="9"/>
  <c r="D21" i="9"/>
  <c r="E21" i="9"/>
  <c r="F21" i="9"/>
  <c r="G21" i="9"/>
  <c r="H21" i="9"/>
  <c r="D22" i="9"/>
  <c r="E22" i="9"/>
  <c r="F22" i="9"/>
  <c r="G22" i="9"/>
  <c r="H22" i="9"/>
  <c r="D23" i="9"/>
  <c r="E23" i="9"/>
  <c r="F23" i="9"/>
  <c r="G23" i="9"/>
  <c r="H23" i="9"/>
  <c r="D24" i="9"/>
  <c r="E24" i="9"/>
  <c r="F24" i="9"/>
  <c r="G24" i="9"/>
  <c r="H24" i="9"/>
  <c r="D25" i="9"/>
  <c r="E25" i="9"/>
  <c r="F25" i="9"/>
  <c r="G25" i="9"/>
  <c r="H25" i="9"/>
  <c r="D26" i="9"/>
  <c r="E26" i="9"/>
  <c r="F26" i="9"/>
  <c r="G26" i="9"/>
  <c r="H26" i="9"/>
  <c r="D27" i="9"/>
  <c r="E27" i="9"/>
  <c r="F27" i="9"/>
  <c r="G27" i="9"/>
  <c r="H27" i="9"/>
  <c r="D28" i="9"/>
  <c r="E28" i="9"/>
  <c r="F28" i="9"/>
  <c r="G28" i="9"/>
  <c r="H28" i="9"/>
  <c r="D29" i="9"/>
  <c r="E29" i="9"/>
  <c r="F29" i="9"/>
  <c r="G29" i="9"/>
  <c r="H29" i="9"/>
  <c r="D30" i="9"/>
  <c r="E30" i="9"/>
  <c r="F30" i="9"/>
  <c r="G30" i="9"/>
  <c r="H30" i="9"/>
  <c r="D31" i="9"/>
  <c r="E31" i="9"/>
  <c r="F31" i="9"/>
  <c r="G31" i="9"/>
  <c r="H31" i="9"/>
  <c r="H7" i="9"/>
  <c r="G7" i="9"/>
  <c r="F7" i="9"/>
  <c r="E7" i="9"/>
  <c r="D7" i="9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7" i="10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8" i="9"/>
  <c r="B7" i="9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11" i="10"/>
  <c r="A10" i="10"/>
  <c r="A31" i="9"/>
  <c r="A8" i="9"/>
  <c r="A10" i="9"/>
  <c r="A12" i="9"/>
  <c r="A14" i="9"/>
  <c r="A16" i="9"/>
  <c r="A18" i="9"/>
  <c r="A20" i="9"/>
  <c r="A22" i="9"/>
  <c r="A24" i="9"/>
  <c r="A26" i="9"/>
  <c r="A28" i="9"/>
  <c r="I32" i="10"/>
  <c r="J32" i="10"/>
  <c r="J32" i="9"/>
  <c r="N33" i="9"/>
  <c r="O33" i="9"/>
  <c r="B3" i="8"/>
  <c r="C7" i="7"/>
  <c r="D7" i="7"/>
  <c r="E7" i="7"/>
  <c r="F7" i="7"/>
  <c r="G7" i="7"/>
  <c r="A8" i="10" l="1"/>
  <c r="A7" i="10"/>
  <c r="I7" i="9"/>
  <c r="I20" i="9"/>
  <c r="I18" i="9"/>
  <c r="I16" i="9"/>
  <c r="I12" i="9"/>
  <c r="I14" i="9"/>
  <c r="I19" i="9"/>
  <c r="I17" i="9"/>
  <c r="I15" i="9"/>
  <c r="I13" i="9"/>
  <c r="I11" i="9"/>
  <c r="I10" i="9"/>
  <c r="I9" i="9"/>
  <c r="I8" i="9"/>
  <c r="I22" i="9"/>
  <c r="I21" i="9"/>
  <c r="J25" i="2"/>
  <c r="E25" i="2"/>
  <c r="J24" i="2"/>
  <c r="E24" i="2"/>
  <c r="J23" i="2"/>
  <c r="E23" i="2"/>
  <c r="J22" i="2"/>
  <c r="E22" i="2"/>
  <c r="J21" i="2"/>
  <c r="E21" i="2"/>
  <c r="J20" i="2"/>
  <c r="E20" i="2"/>
  <c r="J19" i="2"/>
  <c r="E19" i="2"/>
  <c r="J18" i="2"/>
  <c r="E18" i="2"/>
  <c r="J17" i="2"/>
  <c r="E17" i="2"/>
  <c r="J16" i="2"/>
  <c r="E16" i="2"/>
  <c r="J15" i="2"/>
  <c r="E15" i="2"/>
  <c r="J14" i="2"/>
  <c r="E14" i="2"/>
  <c r="J13" i="2"/>
  <c r="E13" i="2"/>
  <c r="J12" i="2"/>
  <c r="E12" i="2"/>
  <c r="J11" i="2"/>
  <c r="E11" i="2"/>
  <c r="J10" i="2"/>
  <c r="E10" i="2"/>
  <c r="J9" i="2"/>
  <c r="E9" i="2"/>
  <c r="J8" i="2"/>
  <c r="E8" i="2"/>
  <c r="J7" i="2"/>
  <c r="E7" i="2"/>
  <c r="J6" i="2"/>
  <c r="E6" i="2"/>
  <c r="J5" i="2"/>
  <c r="E5" i="2"/>
  <c r="J4" i="2"/>
  <c r="E4" i="2"/>
  <c r="J3" i="2"/>
  <c r="O22" i="9" s="1"/>
  <c r="E3" i="2"/>
  <c r="O9" i="9" s="1"/>
  <c r="J2" i="2"/>
  <c r="O21" i="9" s="1"/>
  <c r="E2" i="2"/>
  <c r="O8" i="9" s="1"/>
  <c r="AA23" i="1"/>
  <c r="AA24" i="1"/>
  <c r="F24" i="1" s="1"/>
  <c r="AA25" i="1"/>
  <c r="AA26" i="1"/>
  <c r="AA27" i="1"/>
  <c r="F27" i="1" s="1"/>
  <c r="AA28" i="1"/>
  <c r="AA29" i="1"/>
  <c r="F29" i="1" s="1"/>
  <c r="AA30" i="1"/>
  <c r="AA31" i="1"/>
  <c r="AA32" i="1"/>
  <c r="F32" i="1" s="1"/>
  <c r="AA33" i="1"/>
  <c r="E33" i="1" s="1"/>
  <c r="F33" i="1" s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G23" i="1"/>
  <c r="N8" i="7" s="1"/>
  <c r="H23" i="1"/>
  <c r="O8" i="7" s="1"/>
  <c r="I23" i="1"/>
  <c r="Q8" i="7" s="1"/>
  <c r="G24" i="1"/>
  <c r="N9" i="7" s="1"/>
  <c r="H24" i="1"/>
  <c r="O9" i="7" s="1"/>
  <c r="I24" i="1"/>
  <c r="Q9" i="7" s="1"/>
  <c r="G25" i="1"/>
  <c r="N10" i="7" s="1"/>
  <c r="H25" i="1"/>
  <c r="O10" i="7" s="1"/>
  <c r="I25" i="1"/>
  <c r="Q10" i="7" s="1"/>
  <c r="G26" i="1"/>
  <c r="N11" i="7" s="1"/>
  <c r="H26" i="1"/>
  <c r="O11" i="7" s="1"/>
  <c r="I26" i="1"/>
  <c r="Q11" i="7" s="1"/>
  <c r="G27" i="1"/>
  <c r="N12" i="7" s="1"/>
  <c r="H27" i="1"/>
  <c r="O12" i="7" s="1"/>
  <c r="I27" i="1"/>
  <c r="Q12" i="7" s="1"/>
  <c r="G28" i="1"/>
  <c r="N13" i="7" s="1"/>
  <c r="H28" i="1"/>
  <c r="O13" i="7" s="1"/>
  <c r="I28" i="1"/>
  <c r="Q13" i="7" s="1"/>
  <c r="G29" i="1"/>
  <c r="N14" i="7" s="1"/>
  <c r="H29" i="1"/>
  <c r="O14" i="7" s="1"/>
  <c r="I29" i="1"/>
  <c r="Q14" i="7" s="1"/>
  <c r="G30" i="1"/>
  <c r="N15" i="7" s="1"/>
  <c r="H30" i="1"/>
  <c r="O15" i="7" s="1"/>
  <c r="I30" i="1"/>
  <c r="Q15" i="7" s="1"/>
  <c r="G31" i="1"/>
  <c r="N16" i="7" s="1"/>
  <c r="H31" i="1"/>
  <c r="O16" i="7" s="1"/>
  <c r="I31" i="1"/>
  <c r="Q16" i="7" s="1"/>
  <c r="G32" i="1"/>
  <c r="N17" i="7" s="1"/>
  <c r="H32" i="1"/>
  <c r="O17" i="7" s="1"/>
  <c r="I32" i="1"/>
  <c r="Q17" i="7" s="1"/>
  <c r="G33" i="1"/>
  <c r="N18" i="7" s="1"/>
  <c r="H33" i="1"/>
  <c r="O18" i="7" s="1"/>
  <c r="I33" i="1"/>
  <c r="Q18" i="7" s="1"/>
  <c r="G34" i="1"/>
  <c r="N19" i="7" s="1"/>
  <c r="H34" i="1"/>
  <c r="O19" i="7" s="1"/>
  <c r="I34" i="1"/>
  <c r="Q19" i="7" s="1"/>
  <c r="G35" i="1"/>
  <c r="N20" i="7" s="1"/>
  <c r="H35" i="1"/>
  <c r="O20" i="7" s="1"/>
  <c r="I35" i="1"/>
  <c r="Q20" i="7" s="1"/>
  <c r="G36" i="1"/>
  <c r="N21" i="7" s="1"/>
  <c r="H36" i="1"/>
  <c r="O21" i="7" s="1"/>
  <c r="I36" i="1"/>
  <c r="Q21" i="7" s="1"/>
  <c r="G37" i="1"/>
  <c r="N22" i="7" s="1"/>
  <c r="H37" i="1"/>
  <c r="O22" i="7" s="1"/>
  <c r="I37" i="1"/>
  <c r="Q22" i="7" s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H22" i="1"/>
  <c r="O7" i="7" s="1"/>
  <c r="I22" i="1"/>
  <c r="Q7" i="7" s="1"/>
  <c r="G22" i="1"/>
  <c r="N7" i="7" s="1"/>
  <c r="L22" i="1"/>
  <c r="K22" i="1"/>
  <c r="J22" i="1"/>
  <c r="AA22" i="1" s="1"/>
  <c r="E22" i="1" s="1"/>
  <c r="Z31" i="1" l="1"/>
  <c r="F25" i="1"/>
  <c r="F26" i="1"/>
  <c r="L8" i="7"/>
  <c r="F22" i="1"/>
  <c r="Z22" i="1" s="1"/>
  <c r="I32" i="9"/>
  <c r="Q37" i="13"/>
  <c r="N37" i="13"/>
  <c r="L7" i="7"/>
  <c r="O37" i="13"/>
  <c r="M22" i="7"/>
  <c r="L22" i="7"/>
  <c r="L21" i="7"/>
  <c r="L20" i="7"/>
  <c r="L19" i="7"/>
  <c r="L18" i="7"/>
  <c r="L17" i="7"/>
  <c r="L15" i="7"/>
  <c r="M14" i="7"/>
  <c r="L14" i="7"/>
  <c r="M13" i="7"/>
  <c r="L13" i="7"/>
  <c r="N37" i="7"/>
  <c r="O37" i="7"/>
  <c r="Q37" i="7"/>
  <c r="L12" i="7"/>
  <c r="L10" i="7"/>
  <c r="M9" i="7"/>
  <c r="L9" i="7"/>
  <c r="Q37" i="8"/>
  <c r="N37" i="8"/>
  <c r="O37" i="8"/>
  <c r="L11" i="7" l="1"/>
  <c r="F31" i="1"/>
  <c r="M16" i="7" s="1"/>
  <c r="L16" i="7"/>
  <c r="F23" i="1"/>
  <c r="Z23" i="1" s="1"/>
  <c r="M7" i="7"/>
  <c r="M8" i="7"/>
  <c r="Z32" i="1"/>
  <c r="M17" i="7" s="1"/>
  <c r="Z33" i="1"/>
  <c r="M18" i="7" s="1"/>
  <c r="Z34" i="1"/>
  <c r="M19" i="7" s="1"/>
  <c r="M10" i="7"/>
  <c r="M11" i="7"/>
  <c r="M12" i="7"/>
  <c r="Z36" i="1"/>
  <c r="M21" i="7" s="1"/>
  <c r="Z30" i="1"/>
  <c r="M15" i="7" s="1"/>
  <c r="Z35" i="1"/>
  <c r="M20" i="7" s="1"/>
  <c r="M37" i="13" l="1"/>
  <c r="M37" i="7"/>
  <c r="M37" i="8"/>
</calcChain>
</file>

<file path=xl/sharedStrings.xml><?xml version="1.0" encoding="utf-8"?>
<sst xmlns="http://schemas.openxmlformats.org/spreadsheetml/2006/main" count="266" uniqueCount="126">
  <si>
    <t>№ заказа</t>
  </si>
  <si>
    <t>СОРТ</t>
  </si>
  <si>
    <t>шир. Пленки (мм)</t>
  </si>
  <si>
    <t>площадь пленки</t>
  </si>
  <si>
    <t>Расход уголка</t>
  </si>
  <si>
    <t>Расход пластин</t>
  </si>
  <si>
    <t>Расход этикеток</t>
  </si>
  <si>
    <t>Высота пачки</t>
  </si>
  <si>
    <t>Подгиб спереди</t>
  </si>
  <si>
    <t>Подгиб сзади</t>
  </si>
  <si>
    <t>Кол. Этик. На пачке</t>
  </si>
  <si>
    <t>ТОЛЩИНА</t>
  </si>
  <si>
    <t>Ширина</t>
  </si>
  <si>
    <t>Длина пачки</t>
  </si>
  <si>
    <t>кол-во пачек</t>
  </si>
  <si>
    <t>Горизонт</t>
  </si>
  <si>
    <t>Верти-каль</t>
  </si>
  <si>
    <t>Кол-во шт.</t>
  </si>
  <si>
    <t xml:space="preserve">Доп. Стяжка ДА/НЕТ </t>
  </si>
  <si>
    <t>обхват</t>
  </si>
  <si>
    <t xml:space="preserve">КУСОК ДА/НЕТ </t>
  </si>
  <si>
    <t>площадь куска</t>
  </si>
  <si>
    <t>РЕКОМЕНДАЦИЯ</t>
  </si>
  <si>
    <t>V-m3</t>
  </si>
  <si>
    <t>ДА</t>
  </si>
  <si>
    <t xml:space="preserve">Америка ДА/НЕТ </t>
  </si>
  <si>
    <t>НЕТ</t>
  </si>
  <si>
    <t>СКОБЫ</t>
  </si>
  <si>
    <t>СКОТЧ</t>
  </si>
  <si>
    <t>Ultralam</t>
  </si>
  <si>
    <t>SmartFrame</t>
  </si>
  <si>
    <t>Prestige</t>
  </si>
  <si>
    <t>без логотипа</t>
  </si>
  <si>
    <t>нет</t>
  </si>
  <si>
    <t>СКОБЫ/СКОТЧ</t>
  </si>
  <si>
    <t>ВЗЯЛ:</t>
  </si>
  <si>
    <t>ПОЛУЧИЛ:</t>
  </si>
  <si>
    <t>1 лист</t>
  </si>
  <si>
    <t>2 лист</t>
  </si>
  <si>
    <t>Подпись мастера</t>
  </si>
  <si>
    <t>Подпись оператора</t>
  </si>
  <si>
    <t>ИТОГО:</t>
  </si>
  <si>
    <t>площадь пленки на упаковку</t>
  </si>
  <si>
    <t>ширина пленки</t>
  </si>
  <si>
    <t>длина/  length</t>
  </si>
  <si>
    <t>ширина/width</t>
  </si>
  <si>
    <t>толщина/thickness</t>
  </si>
  <si>
    <t>Расход этикеток, шт</t>
  </si>
  <si>
    <t>Возврат бруса на склад (хвосты), м³/Return the warehouse timber (tails), m3</t>
  </si>
  <si>
    <t>Расход пластин, шт</t>
  </si>
  <si>
    <t>Расход уголка, шт</t>
  </si>
  <si>
    <t>Расход пленки, м2</t>
  </si>
  <si>
    <t>Наименование пленки</t>
  </si>
  <si>
    <t>Объём упакованой продукции,м³/volume packed products, m3</t>
  </si>
  <si>
    <t>Кол-во пачек, шт</t>
  </si>
  <si>
    <t>Размеры бруса,мм/sizes timber, m3</t>
  </si>
  <si>
    <t>Решение о качестве/decision as</t>
  </si>
  <si>
    <t>Тип продукта/product type</t>
  </si>
  <si>
    <t>№ Заказа</t>
  </si>
  <si>
    <t>Журнал контроля упакованной продукции</t>
  </si>
  <si>
    <t>ИТОГО ВЗЯЛ/ПОЛУЧИЛ:</t>
  </si>
  <si>
    <t>Подпись оператора/ Operator, the signature</t>
  </si>
  <si>
    <t>ПОЛУЧИЛ</t>
  </si>
  <si>
    <t>ВЗЯЛ</t>
  </si>
  <si>
    <t>Объём м³/volume m3</t>
  </si>
  <si>
    <t xml:space="preserve">Кол-во шт. /quantity </t>
  </si>
  <si>
    <t>ВЗЯЛ/ПОЛУЧИЛ ПЛИТЫ СО СКЛАДА</t>
  </si>
  <si>
    <t>Объём обвязаной продукции,м³/volume product bandaged, m3</t>
  </si>
  <si>
    <t>Кол-во пачек, шт/number packs, pieces</t>
  </si>
  <si>
    <t>Кол-во шт. в пачке/quantity in pack</t>
  </si>
  <si>
    <r>
      <t>Размеры бруса,мм</t>
    </r>
    <r>
      <rPr>
        <sz val="12"/>
        <color theme="1"/>
        <rFont val="Calibri"/>
        <family val="2"/>
        <charset val="204"/>
      </rPr>
      <t>/sizes timber, m3</t>
    </r>
  </si>
  <si>
    <t>№ Заказа/# order</t>
  </si>
  <si>
    <t>Журнал контроля упакованной продукции/Log controls packed products</t>
  </si>
  <si>
    <t xml:space="preserve">APPENDIX III, EXHIBIT 23/ приложение 3 раздел 23 к руководству по контролю качества </t>
  </si>
  <si>
    <t>QUALITY CONTROL MANUAL/РУКОВОДСТВО ПО КОНТРОЛЮ КАЧЕСТВА</t>
  </si>
  <si>
    <t>MLT</t>
  </si>
  <si>
    <t>Ф</t>
  </si>
  <si>
    <t>ПСК</t>
  </si>
  <si>
    <t>РМ</t>
  </si>
  <si>
    <t>ТМ</t>
  </si>
  <si>
    <t>ЦПСК</t>
  </si>
  <si>
    <t>-</t>
  </si>
  <si>
    <t>РФ</t>
  </si>
  <si>
    <t>R</t>
  </si>
  <si>
    <t>X</t>
  </si>
  <si>
    <t>I</t>
  </si>
  <si>
    <t>Rs</t>
  </si>
  <si>
    <t>E12</t>
  </si>
  <si>
    <t>E13</t>
  </si>
  <si>
    <t>E14</t>
  </si>
  <si>
    <t>Lvl 15</t>
  </si>
  <si>
    <t>Lvl 16</t>
  </si>
  <si>
    <t>2.0E</t>
  </si>
  <si>
    <t>OSHA</t>
  </si>
  <si>
    <t>ДАТА:</t>
  </si>
  <si>
    <t>ФАМИЛИЯ</t>
  </si>
  <si>
    <t>СМЕНА</t>
  </si>
  <si>
    <t>Комков И.А.</t>
  </si>
  <si>
    <t>Синицын Д.Б.</t>
  </si>
  <si>
    <t>Спицин А.А.</t>
  </si>
  <si>
    <t>Спицин А.В.</t>
  </si>
  <si>
    <t>Васильев А.С.</t>
  </si>
  <si>
    <t>Бернов А.С.</t>
  </si>
  <si>
    <t>Ищенко А.А.</t>
  </si>
  <si>
    <t>Смирнов Ю.С.</t>
  </si>
  <si>
    <t xml:space="preserve">Наим. Пленки </t>
  </si>
  <si>
    <t>Лаптев А.</t>
  </si>
  <si>
    <t>Григорьев В.</t>
  </si>
  <si>
    <t>Прохоров А.</t>
  </si>
  <si>
    <t>Мельников О.Г.</t>
  </si>
  <si>
    <t>Смирнов Д.П.</t>
  </si>
  <si>
    <t>Кольцов А.А.</t>
  </si>
  <si>
    <t>3 лист</t>
  </si>
  <si>
    <t>11.02.20</t>
  </si>
  <si>
    <t>Штрих-код</t>
  </si>
  <si>
    <t xml:space="preserve">Сорт </t>
  </si>
  <si>
    <t>Толщина</t>
  </si>
  <si>
    <t>Длина</t>
  </si>
  <si>
    <t>Кол-во шт в пачке</t>
  </si>
  <si>
    <t>Горизонтально</t>
  </si>
  <si>
    <t>Вертикально</t>
  </si>
  <si>
    <t>Смотри, что мне нужно... Я хочу забивать отчет только копированием отчета из 1С... Формат отчета в 1С, содержит все пачки, которые были сделаны, но указаны они по-одиночке... Мне нужно из следующего варианта таблицы, сделать группировку ячеек, С присвоением каждой ячейки собственного номера, а затем в таблицу которая находится на соседнем листе, сделать вывод пачек... Мне не срочно... Если что нить в голову придет, скажи... У меня только пришло в голову сцепить, те данные которые мне даны... Но я не знаю, как всем позициям сделать номер свой... Пачки в отчете из 1С, могут идти и не по-порядку, Пачек мб 200...</t>
  </si>
  <si>
    <t>Topplank</t>
  </si>
  <si>
    <t>Здесь я даю ячейкам уникальные значения</t>
  </si>
  <si>
    <t>Здесь мне нужно, чтобы значения ячейки соответствовало номеру, с учетом того, что если значения совпадают, то и номер совпадает (номера должны быть от 1 и выше. Ниже пример того, что мне нужно)</t>
  </si>
  <si>
    <t>ЗДЕСЬ ДОЛЖНЫ ЗАПИСЫВАТЬСЯ ПАРАМЕТРЫ, ИСХОДЯ ИЗ СООТВЕТСТВИЯ НОМЕРУ... Типо, №1 толщина - 38; №2 - 39 и т.д. Также по остальным параметрам... Мне хотя бы один чтобы я разобрался... В кол-во пачек я разберусь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</si>
</sst>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u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color theme="0"/>
      <name val="Times New Roman"/>
      <family val="1"/>
      <charset val="204"/>
    </font>
    <font>
      <b/>
      <i/>
      <u/>
      <sz val="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68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2" borderId="0" xfId="0" applyFill="1" applyBorder="1"/>
    <xf numFmtId="1" fontId="1" fillId="7" borderId="7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2" fontId="1" fillId="7" borderId="9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6" xfId="0" applyFont="1" applyBorder="1" applyAlignment="1">
      <alignment horizontal="left" wrapText="1"/>
    </xf>
    <xf numFmtId="1" fontId="4" fillId="0" borderId="14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 wrapText="1"/>
    </xf>
    <xf numFmtId="0" fontId="7" fillId="0" borderId="0" xfId="0" applyFont="1"/>
    <xf numFmtId="0" fontId="5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3" fillId="0" borderId="10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16" xfId="0" applyFont="1" applyBorder="1"/>
    <xf numFmtId="0" fontId="0" fillId="0" borderId="0" xfId="0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164" fontId="10" fillId="0" borderId="33" xfId="0" applyNumberFormat="1" applyFont="1" applyBorder="1" applyAlignment="1">
      <alignment horizontal="center" vertical="center"/>
    </xf>
    <xf numFmtId="1" fontId="10" fillId="0" borderId="34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164" fontId="3" fillId="0" borderId="13" xfId="0" applyNumberFormat="1" applyFont="1" applyBorder="1"/>
    <xf numFmtId="164" fontId="3" fillId="0" borderId="14" xfId="0" applyNumberFormat="1" applyFont="1" applyBorder="1"/>
    <xf numFmtId="164" fontId="14" fillId="0" borderId="33" xfId="0" applyNumberFormat="1" applyFont="1" applyBorder="1"/>
    <xf numFmtId="0" fontId="14" fillId="0" borderId="34" xfId="0" applyFont="1" applyBorder="1"/>
    <xf numFmtId="0" fontId="14" fillId="0" borderId="8" xfId="0" applyFont="1" applyBorder="1"/>
    <xf numFmtId="0" fontId="14" fillId="0" borderId="1" xfId="0" applyFont="1" applyBorder="1"/>
    <xf numFmtId="1" fontId="6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164" fontId="16" fillId="4" borderId="1" xfId="0" applyNumberFormat="1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2" fontId="1" fillId="7" borderId="39" xfId="0" applyNumberFormat="1" applyFont="1" applyFill="1" applyBorder="1" applyAlignment="1">
      <alignment horizontal="center" vertical="center"/>
    </xf>
    <xf numFmtId="1" fontId="1" fillId="7" borderId="39" xfId="0" applyNumberFormat="1" applyFont="1" applyFill="1" applyBorder="1" applyAlignment="1">
      <alignment horizontal="center" vertical="center"/>
    </xf>
    <xf numFmtId="1" fontId="1" fillId="5" borderId="39" xfId="0" applyNumberFormat="1" applyFont="1" applyFill="1" applyBorder="1" applyAlignment="1">
      <alignment horizontal="center" vertical="center"/>
    </xf>
    <xf numFmtId="164" fontId="1" fillId="3" borderId="40" xfId="0" applyNumberFormat="1" applyFont="1" applyFill="1" applyBorder="1" applyAlignment="1">
      <alignment horizontal="center" vertical="center"/>
    </xf>
    <xf numFmtId="1" fontId="1" fillId="7" borderId="43" xfId="0" applyNumberFormat="1" applyFont="1" applyFill="1" applyBorder="1" applyAlignment="1">
      <alignment horizontal="center" vertical="center"/>
    </xf>
    <xf numFmtId="0" fontId="0" fillId="3" borderId="39" xfId="0" applyFill="1" applyBorder="1"/>
    <xf numFmtId="2" fontId="1" fillId="7" borderId="42" xfId="0" applyNumberFormat="1" applyFont="1" applyFill="1" applyBorder="1" applyAlignment="1">
      <alignment horizontal="center" vertical="center"/>
    </xf>
    <xf numFmtId="1" fontId="1" fillId="7" borderId="42" xfId="0" applyNumberFormat="1" applyFont="1" applyFill="1" applyBorder="1" applyAlignment="1">
      <alignment horizontal="center" vertical="center"/>
    </xf>
    <xf numFmtId="1" fontId="1" fillId="5" borderId="42" xfId="0" applyNumberFormat="1" applyFont="1" applyFill="1" applyBorder="1" applyAlignment="1">
      <alignment horizontal="center" vertical="center"/>
    </xf>
    <xf numFmtId="164" fontId="1" fillId="3" borderId="44" xfId="0" applyNumberFormat="1" applyFont="1" applyFill="1" applyBorder="1" applyAlignment="1">
      <alignment horizontal="center" vertical="center"/>
    </xf>
    <xf numFmtId="1" fontId="1" fillId="7" borderId="45" xfId="0" applyNumberFormat="1" applyFont="1" applyFill="1" applyBorder="1" applyAlignment="1">
      <alignment horizontal="center" vertical="center"/>
    </xf>
    <xf numFmtId="0" fontId="0" fillId="3" borderId="42" xfId="0" applyFill="1" applyBorder="1"/>
    <xf numFmtId="2" fontId="1" fillId="7" borderId="46" xfId="0" applyNumberFormat="1" applyFont="1" applyFill="1" applyBorder="1" applyAlignment="1">
      <alignment horizontal="center" vertical="center"/>
    </xf>
    <xf numFmtId="164" fontId="15" fillId="4" borderId="39" xfId="0" applyNumberFormat="1" applyFont="1" applyFill="1" applyBorder="1" applyAlignment="1">
      <alignment horizontal="center" vertical="center"/>
    </xf>
    <xf numFmtId="164" fontId="15" fillId="0" borderId="16" xfId="0" applyNumberFormat="1" applyFont="1" applyFill="1" applyBorder="1" applyAlignment="1">
      <alignment horizontal="center" vertical="center"/>
    </xf>
    <xf numFmtId="2" fontId="22" fillId="3" borderId="47" xfId="1" applyNumberFormat="1" applyFont="1" applyFill="1" applyBorder="1" applyAlignment="1">
      <alignment horizontal="center" vertical="center" wrapText="1"/>
    </xf>
    <xf numFmtId="1" fontId="22" fillId="3" borderId="47" xfId="1" applyNumberFormat="1" applyFont="1" applyFill="1" applyBorder="1" applyAlignment="1">
      <alignment horizontal="center" vertical="center"/>
    </xf>
    <xf numFmtId="1" fontId="22" fillId="3" borderId="47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9" fillId="4" borderId="4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49" fontId="19" fillId="5" borderId="41" xfId="0" applyNumberFormat="1" applyFont="1" applyFill="1" applyBorder="1" applyAlignment="1">
      <alignment horizontal="center" vertical="center"/>
    </xf>
    <xf numFmtId="0" fontId="0" fillId="0" borderId="0" xfId="0"/>
    <xf numFmtId="0" fontId="19" fillId="5" borderId="41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wrapText="1"/>
    </xf>
    <xf numFmtId="0" fontId="6" fillId="0" borderId="26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29" xfId="0" quotePrefix="1" applyNumberFormat="1" applyFont="1" applyBorder="1" applyAlignment="1">
      <alignment horizontal="left"/>
    </xf>
    <xf numFmtId="0" fontId="8" fillId="0" borderId="29" xfId="0" applyNumberFormat="1" applyFont="1" applyBorder="1" applyAlignment="1">
      <alignment horizontal="left"/>
    </xf>
    <xf numFmtId="0" fontId="6" fillId="0" borderId="28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29" xfId="0" applyFont="1" applyBorder="1" applyAlignment="1">
      <alignment horizontal="left"/>
    </xf>
    <xf numFmtId="0" fontId="3" fillId="0" borderId="2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wrapText="1"/>
    </xf>
    <xf numFmtId="0" fontId="3" fillId="0" borderId="24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3" fillId="0" borderId="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24" fillId="8" borderId="40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24" fillId="8" borderId="41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 wrapText="1"/>
    </xf>
    <xf numFmtId="0" fontId="24" fillId="8" borderId="48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 wrapText="1"/>
    </xf>
    <xf numFmtId="0" fontId="24" fillId="8" borderId="4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Расче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4;&#1082;&#1086;&#1074;%20&#1048;.&#1040;/&#1054;&#1090;&#1095;&#1077;&#1090;%20&#1061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ПЕР РАСЧЕТ"/>
      <sheetName val="пленка, уголки, пластинки"/>
      <sheetName val="плита"/>
    </sheetNames>
    <sheetDataSet>
      <sheetData sheetId="0" refreshError="1"/>
      <sheetData sheetId="1">
        <row r="27">
          <cell r="I27">
            <v>0</v>
          </cell>
        </row>
        <row r="115">
          <cell r="H115" t="str">
            <v>ИТОГО:</v>
          </cell>
        </row>
        <row r="116">
          <cell r="D116" t="str">
            <v>Длина пачки</v>
          </cell>
          <cell r="E116" t="str">
            <v>кол-во пачек</v>
          </cell>
          <cell r="F116" t="str">
            <v>Наим. пленки</v>
          </cell>
          <cell r="G116" t="str">
            <v>шир. Пленки (мм)</v>
          </cell>
          <cell r="H116" t="str">
            <v>площадь пленки</v>
          </cell>
        </row>
        <row r="117">
          <cell r="D117">
            <v>12000</v>
          </cell>
          <cell r="E117">
            <v>4</v>
          </cell>
          <cell r="F117" t="str">
            <v>Ultralam</v>
          </cell>
          <cell r="G117">
            <v>1778</v>
          </cell>
          <cell r="H117">
            <v>92.029279999999986</v>
          </cell>
        </row>
        <row r="118">
          <cell r="D118">
            <v>11400</v>
          </cell>
          <cell r="E118">
            <v>1</v>
          </cell>
          <cell r="F118" t="str">
            <v>Ultralam</v>
          </cell>
          <cell r="G118">
            <v>1778</v>
          </cell>
          <cell r="H118">
            <v>20.269200000000001</v>
          </cell>
        </row>
        <row r="119">
          <cell r="D119">
            <v>10800</v>
          </cell>
          <cell r="E119">
            <v>2</v>
          </cell>
          <cell r="F119" t="str">
            <v>Ultralam</v>
          </cell>
          <cell r="G119">
            <v>1778</v>
          </cell>
          <cell r="H119">
            <v>41.747439999999997</v>
          </cell>
        </row>
        <row r="120">
          <cell r="D120">
            <v>12000</v>
          </cell>
          <cell r="E120">
            <v>6</v>
          </cell>
          <cell r="F120" t="str">
            <v>Ultralam</v>
          </cell>
          <cell r="G120">
            <v>1575</v>
          </cell>
          <cell r="H120">
            <v>122.28299999999997</v>
          </cell>
        </row>
        <row r="121">
          <cell r="D121">
            <v>3100</v>
          </cell>
          <cell r="E121">
            <v>1</v>
          </cell>
          <cell r="F121" t="str">
            <v>Ultralam</v>
          </cell>
          <cell r="G121">
            <v>1880</v>
          </cell>
          <cell r="H121">
            <v>7.6854399999999998</v>
          </cell>
        </row>
        <row r="122">
          <cell r="D122">
            <v>2000</v>
          </cell>
          <cell r="E122">
            <v>1</v>
          </cell>
          <cell r="F122" t="str">
            <v>Ultralam</v>
          </cell>
          <cell r="G122">
            <v>1778</v>
          </cell>
          <cell r="H122">
            <v>5.1739800000000002</v>
          </cell>
        </row>
        <row r="123">
          <cell r="D123">
            <v>11400</v>
          </cell>
          <cell r="E123">
            <v>1</v>
          </cell>
          <cell r="F123" t="str">
            <v>Ultralam</v>
          </cell>
          <cell r="G123">
            <v>1575</v>
          </cell>
          <cell r="H123">
            <v>19.1205</v>
          </cell>
        </row>
        <row r="124">
          <cell r="D124">
            <v>10800</v>
          </cell>
          <cell r="E124">
            <v>2</v>
          </cell>
          <cell r="F124" t="str">
            <v>Ultralam</v>
          </cell>
          <cell r="G124">
            <v>1575</v>
          </cell>
          <cell r="H124">
            <v>36.350999999999999</v>
          </cell>
        </row>
        <row r="125">
          <cell r="D125">
            <v>12000</v>
          </cell>
          <cell r="E125">
            <v>6</v>
          </cell>
          <cell r="F125" t="str">
            <v>Ultralam</v>
          </cell>
          <cell r="G125">
            <v>1575</v>
          </cell>
          <cell r="H125">
            <v>115.28999999999998</v>
          </cell>
        </row>
        <row r="126">
          <cell r="D126">
            <v>10800</v>
          </cell>
          <cell r="E126">
            <v>2</v>
          </cell>
          <cell r="F126" t="str">
            <v>Ultralam</v>
          </cell>
          <cell r="G126">
            <v>1575</v>
          </cell>
          <cell r="H126">
            <v>34.65</v>
          </cell>
        </row>
        <row r="127">
          <cell r="D127">
            <v>0</v>
          </cell>
          <cell r="E127">
            <v>0</v>
          </cell>
          <cell r="F127" t="e">
            <v>#VALUE!</v>
          </cell>
          <cell r="G127" t="str">
            <v>+813</v>
          </cell>
          <cell r="H127">
            <v>0</v>
          </cell>
        </row>
        <row r="128">
          <cell r="D128">
            <v>0</v>
          </cell>
          <cell r="E128">
            <v>0</v>
          </cell>
          <cell r="F128" t="e">
            <v>#VALUE!</v>
          </cell>
          <cell r="G128" t="str">
            <v>0+813</v>
          </cell>
          <cell r="H128">
            <v>0</v>
          </cell>
        </row>
        <row r="129">
          <cell r="D129">
            <v>0</v>
          </cell>
          <cell r="E129">
            <v>0</v>
          </cell>
          <cell r="F129" t="e">
            <v>#VALUE!</v>
          </cell>
          <cell r="G129" t="str">
            <v>0+813</v>
          </cell>
          <cell r="H129">
            <v>0</v>
          </cell>
        </row>
        <row r="130">
          <cell r="D130">
            <v>0</v>
          </cell>
          <cell r="E130">
            <v>0</v>
          </cell>
          <cell r="F130" t="e">
            <v>#VALUE!</v>
          </cell>
          <cell r="G130" t="str">
            <v>0+813</v>
          </cell>
          <cell r="H130">
            <v>0</v>
          </cell>
        </row>
        <row r="131">
          <cell r="D131">
            <v>0</v>
          </cell>
          <cell r="E131">
            <v>0</v>
          </cell>
          <cell r="F131" t="e">
            <v>#VALUE!</v>
          </cell>
          <cell r="G131" t="str">
            <v>0+813</v>
          </cell>
          <cell r="H131">
            <v>0</v>
          </cell>
        </row>
        <row r="132">
          <cell r="D132">
            <v>0</v>
          </cell>
          <cell r="E132">
            <v>0</v>
          </cell>
          <cell r="F132" t="e">
            <v>#VALUE!</v>
          </cell>
          <cell r="G132" t="str">
            <v>0+813</v>
          </cell>
          <cell r="H132">
            <v>0</v>
          </cell>
        </row>
        <row r="133">
          <cell r="D133">
            <v>0</v>
          </cell>
          <cell r="E133">
            <v>0</v>
          </cell>
          <cell r="F133" t="e">
            <v>#VALUE!</v>
          </cell>
          <cell r="G133" t="str">
            <v>0+813</v>
          </cell>
          <cell r="H133">
            <v>0</v>
          </cell>
        </row>
        <row r="134">
          <cell r="D134">
            <v>0</v>
          </cell>
          <cell r="E134">
            <v>0</v>
          </cell>
          <cell r="F134" t="e">
            <v>#VALUE!</v>
          </cell>
          <cell r="G134" t="str">
            <v>0+813</v>
          </cell>
          <cell r="H134">
            <v>0</v>
          </cell>
        </row>
        <row r="135">
          <cell r="D135">
            <v>0</v>
          </cell>
          <cell r="E135">
            <v>0</v>
          </cell>
          <cell r="F135" t="e">
            <v>#VALUE!</v>
          </cell>
          <cell r="G135" t="str">
            <v>0+813</v>
          </cell>
          <cell r="H135">
            <v>0</v>
          </cell>
        </row>
        <row r="136">
          <cell r="D136">
            <v>0</v>
          </cell>
          <cell r="E136">
            <v>0</v>
          </cell>
          <cell r="F136" t="e">
            <v>#VALUE!</v>
          </cell>
          <cell r="G136" t="str">
            <v>0+813</v>
          </cell>
          <cell r="H136">
            <v>0</v>
          </cell>
        </row>
        <row r="137">
          <cell r="D137">
            <v>0</v>
          </cell>
          <cell r="E137">
            <v>0</v>
          </cell>
          <cell r="F137" t="e">
            <v>#VALUE!</v>
          </cell>
          <cell r="G137" t="str">
            <v>0+813</v>
          </cell>
          <cell r="H137">
            <v>0</v>
          </cell>
        </row>
      </sheetData>
      <sheetData sheetId="2">
        <row r="14">
          <cell r="E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25" workbookViewId="0">
      <selection activeCell="J32" sqref="J32"/>
    </sheetView>
  </sheetViews>
  <sheetFormatPr defaultRowHeight="15" x14ac:dyDescent="0.25"/>
  <cols>
    <col min="1" max="1" width="9.140625" style="1"/>
    <col min="2" max="2" width="11.28515625" style="1" bestFit="1" customWidth="1"/>
    <col min="3" max="6" width="9.140625" style="1"/>
    <col min="7" max="7" width="17.5703125" style="1" bestFit="1" customWidth="1"/>
    <col min="8" max="8" width="14.85546875" style="1" bestFit="1" customWidth="1"/>
    <col min="9" max="9" width="12.85546875" style="1" bestFit="1" customWidth="1"/>
    <col min="10" max="10" width="45.5703125" style="1" customWidth="1"/>
    <col min="11" max="11" width="37" style="1" customWidth="1"/>
    <col min="12" max="16384" width="9.140625" style="1"/>
  </cols>
  <sheetData>
    <row r="1" spans="1:20" ht="15" customHeight="1" x14ac:dyDescent="0.25">
      <c r="A1" s="148" t="s">
        <v>121</v>
      </c>
      <c r="B1" s="149"/>
      <c r="C1" s="149"/>
      <c r="D1" s="149"/>
      <c r="E1" s="149"/>
      <c r="F1" s="149"/>
      <c r="G1" s="149"/>
      <c r="H1" s="149"/>
      <c r="I1" s="150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15" customHeight="1" x14ac:dyDescent="0.25">
      <c r="A2" s="151"/>
      <c r="B2" s="152"/>
      <c r="C2" s="152"/>
      <c r="D2" s="152"/>
      <c r="E2" s="152"/>
      <c r="F2" s="152"/>
      <c r="G2" s="152"/>
      <c r="H2" s="152"/>
      <c r="I2" s="153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1:20" ht="15" customHeight="1" x14ac:dyDescent="0.25">
      <c r="A3" s="151"/>
      <c r="B3" s="152"/>
      <c r="C3" s="152"/>
      <c r="D3" s="152"/>
      <c r="E3" s="152"/>
      <c r="F3" s="152"/>
      <c r="G3" s="152"/>
      <c r="H3" s="152"/>
      <c r="I3" s="153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</row>
    <row r="4" spans="1:20" ht="15" customHeight="1" x14ac:dyDescent="0.25">
      <c r="A4" s="151"/>
      <c r="B4" s="152"/>
      <c r="C4" s="152"/>
      <c r="D4" s="152"/>
      <c r="E4" s="152"/>
      <c r="F4" s="152"/>
      <c r="G4" s="152"/>
      <c r="H4" s="152"/>
      <c r="I4" s="153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</row>
    <row r="5" spans="1:20" ht="15" customHeight="1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</row>
    <row r="6" spans="1:20" ht="15" customHeight="1" x14ac:dyDescent="0.25">
      <c r="A6" s="151"/>
      <c r="B6" s="152"/>
      <c r="C6" s="152"/>
      <c r="D6" s="152"/>
      <c r="E6" s="152"/>
      <c r="F6" s="152"/>
      <c r="G6" s="152"/>
      <c r="H6" s="152"/>
      <c r="I6" s="153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</row>
    <row r="7" spans="1:20" ht="15" customHeight="1" x14ac:dyDescent="0.25">
      <c r="A7" s="151"/>
      <c r="B7" s="152"/>
      <c r="C7" s="152"/>
      <c r="D7" s="152"/>
      <c r="E7" s="152"/>
      <c r="F7" s="152"/>
      <c r="G7" s="152"/>
      <c r="H7" s="152"/>
      <c r="I7" s="153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</row>
    <row r="8" spans="1:20" ht="15" customHeight="1" x14ac:dyDescent="0.25">
      <c r="A8" s="151"/>
      <c r="B8" s="152"/>
      <c r="C8" s="152"/>
      <c r="D8" s="152"/>
      <c r="E8" s="152"/>
      <c r="F8" s="152"/>
      <c r="G8" s="152"/>
      <c r="H8" s="152"/>
      <c r="I8" s="153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</row>
    <row r="9" spans="1:20" ht="15" customHeight="1" x14ac:dyDescent="0.25">
      <c r="A9" s="151"/>
      <c r="B9" s="152"/>
      <c r="C9" s="152"/>
      <c r="D9" s="152"/>
      <c r="E9" s="152"/>
      <c r="F9" s="152"/>
      <c r="G9" s="152"/>
      <c r="H9" s="152"/>
      <c r="I9" s="153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</row>
    <row r="10" spans="1:20" ht="15" customHeight="1" x14ac:dyDescent="0.25">
      <c r="A10" s="151"/>
      <c r="B10" s="152"/>
      <c r="C10" s="152"/>
      <c r="D10" s="152"/>
      <c r="E10" s="152"/>
      <c r="F10" s="152"/>
      <c r="G10" s="152"/>
      <c r="H10" s="152"/>
      <c r="I10" s="153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</row>
    <row r="11" spans="1:20" ht="15" customHeight="1" x14ac:dyDescent="0.25">
      <c r="A11" s="151"/>
      <c r="B11" s="152"/>
      <c r="C11" s="152"/>
      <c r="D11" s="152"/>
      <c r="E11" s="152"/>
      <c r="F11" s="152"/>
      <c r="G11" s="152"/>
      <c r="H11" s="152"/>
      <c r="I11" s="153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</row>
    <row r="12" spans="1:20" ht="15" customHeight="1" x14ac:dyDescent="0.25">
      <c r="A12" s="151"/>
      <c r="B12" s="152"/>
      <c r="C12" s="152"/>
      <c r="D12" s="152"/>
      <c r="E12" s="152"/>
      <c r="F12" s="152"/>
      <c r="G12" s="152"/>
      <c r="H12" s="152"/>
      <c r="I12" s="153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</row>
    <row r="13" spans="1:20" ht="15" customHeight="1" x14ac:dyDescent="0.25">
      <c r="A13" s="151"/>
      <c r="B13" s="152"/>
      <c r="C13" s="152"/>
      <c r="D13" s="152"/>
      <c r="E13" s="152"/>
      <c r="F13" s="152"/>
      <c r="G13" s="152"/>
      <c r="H13" s="152"/>
      <c r="I13" s="153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</row>
    <row r="14" spans="1:20" ht="21" x14ac:dyDescent="0.25">
      <c r="A14" s="151"/>
      <c r="B14" s="152"/>
      <c r="C14" s="152"/>
      <c r="D14" s="152"/>
      <c r="E14" s="152"/>
      <c r="F14" s="152"/>
      <c r="G14" s="152"/>
      <c r="H14" s="152"/>
      <c r="I14" s="153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</row>
    <row r="15" spans="1:20" ht="21" x14ac:dyDescent="0.25">
      <c r="A15" s="151"/>
      <c r="B15" s="152"/>
      <c r="C15" s="152"/>
      <c r="D15" s="152"/>
      <c r="E15" s="152"/>
      <c r="F15" s="152"/>
      <c r="G15" s="152"/>
      <c r="H15" s="152"/>
      <c r="I15" s="153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</row>
    <row r="16" spans="1:20" ht="21" x14ac:dyDescent="0.25">
      <c r="A16" s="151"/>
      <c r="B16" s="152"/>
      <c r="C16" s="152"/>
      <c r="D16" s="152"/>
      <c r="E16" s="152"/>
      <c r="F16" s="152"/>
      <c r="G16" s="152"/>
      <c r="H16" s="152"/>
      <c r="I16" s="153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</row>
    <row r="17" spans="1:20" ht="21" x14ac:dyDescent="0.25">
      <c r="A17" s="151"/>
      <c r="B17" s="152"/>
      <c r="C17" s="152"/>
      <c r="D17" s="152"/>
      <c r="E17" s="152"/>
      <c r="F17" s="152"/>
      <c r="G17" s="152"/>
      <c r="H17" s="152"/>
      <c r="I17" s="153"/>
      <c r="J17" s="158"/>
      <c r="K17" s="147" t="s">
        <v>124</v>
      </c>
      <c r="L17" s="158"/>
      <c r="M17" s="158"/>
      <c r="N17" s="158"/>
      <c r="O17" s="158"/>
      <c r="P17" s="158"/>
      <c r="Q17" s="158"/>
      <c r="R17" s="158"/>
      <c r="S17" s="158"/>
      <c r="T17" s="158"/>
    </row>
    <row r="18" spans="1:20" ht="15" customHeight="1" x14ac:dyDescent="0.25">
      <c r="A18" s="151"/>
      <c r="B18" s="152"/>
      <c r="C18" s="152"/>
      <c r="D18" s="152"/>
      <c r="E18" s="152"/>
      <c r="F18" s="152"/>
      <c r="G18" s="152"/>
      <c r="H18" s="152"/>
      <c r="I18" s="153"/>
      <c r="J18" s="158"/>
      <c r="K18" s="147"/>
      <c r="L18" s="158"/>
      <c r="M18" s="158"/>
      <c r="N18" s="158"/>
      <c r="O18" s="158"/>
      <c r="P18" s="158"/>
      <c r="Q18" s="158"/>
      <c r="R18" s="158"/>
      <c r="S18" s="158"/>
      <c r="T18" s="158"/>
    </row>
    <row r="19" spans="1:20" ht="15" customHeight="1" x14ac:dyDescent="0.25">
      <c r="A19" s="151"/>
      <c r="B19" s="152"/>
      <c r="C19" s="152"/>
      <c r="D19" s="152"/>
      <c r="E19" s="152"/>
      <c r="F19" s="152"/>
      <c r="G19" s="152"/>
      <c r="H19" s="152"/>
      <c r="I19" s="153"/>
      <c r="J19" s="158"/>
      <c r="K19" s="147"/>
      <c r="L19" s="158"/>
      <c r="M19" s="158"/>
      <c r="N19" s="158"/>
      <c r="O19" s="158"/>
      <c r="P19" s="158"/>
      <c r="Q19" s="158"/>
      <c r="R19" s="158"/>
      <c r="S19" s="158"/>
      <c r="T19" s="158"/>
    </row>
    <row r="20" spans="1:20" ht="15" customHeight="1" x14ac:dyDescent="0.25">
      <c r="A20" s="151"/>
      <c r="B20" s="152"/>
      <c r="C20" s="152"/>
      <c r="D20" s="152"/>
      <c r="E20" s="152"/>
      <c r="F20" s="152"/>
      <c r="G20" s="152"/>
      <c r="H20" s="152"/>
      <c r="I20" s="153"/>
      <c r="J20" s="158"/>
      <c r="K20" s="147"/>
      <c r="L20" s="158"/>
      <c r="M20" s="158"/>
      <c r="N20" s="158"/>
      <c r="O20" s="158"/>
      <c r="P20" s="158"/>
      <c r="Q20" s="158"/>
      <c r="R20" s="158"/>
      <c r="S20" s="158"/>
      <c r="T20" s="158"/>
    </row>
    <row r="21" spans="1:20" ht="15" customHeight="1" x14ac:dyDescent="0.25">
      <c r="A21" s="151"/>
      <c r="B21" s="152"/>
      <c r="C21" s="152"/>
      <c r="D21" s="152"/>
      <c r="E21" s="152"/>
      <c r="F21" s="152"/>
      <c r="G21" s="152"/>
      <c r="H21" s="152"/>
      <c r="I21" s="153"/>
      <c r="J21" s="158"/>
      <c r="K21" s="147"/>
      <c r="L21" s="158"/>
      <c r="M21" s="158"/>
      <c r="N21" s="158"/>
      <c r="O21" s="158"/>
      <c r="P21" s="158"/>
      <c r="Q21" s="158"/>
      <c r="R21" s="158"/>
      <c r="S21" s="158"/>
      <c r="T21" s="158"/>
    </row>
    <row r="22" spans="1:20" ht="15" customHeight="1" x14ac:dyDescent="0.25">
      <c r="A22" s="151"/>
      <c r="B22" s="152"/>
      <c r="C22" s="152"/>
      <c r="D22" s="152"/>
      <c r="E22" s="152"/>
      <c r="F22" s="152"/>
      <c r="G22" s="152"/>
      <c r="H22" s="152"/>
      <c r="I22" s="153"/>
      <c r="J22" s="158"/>
      <c r="K22" s="147"/>
      <c r="L22" s="158"/>
      <c r="M22" s="158"/>
      <c r="N22" s="158"/>
      <c r="O22" s="158"/>
      <c r="P22" s="158"/>
      <c r="Q22" s="158"/>
      <c r="R22" s="158"/>
      <c r="S22" s="158"/>
      <c r="T22" s="158"/>
    </row>
    <row r="23" spans="1:20" ht="81" customHeight="1" x14ac:dyDescent="0.25">
      <c r="A23" s="154"/>
      <c r="B23" s="155"/>
      <c r="C23" s="155"/>
      <c r="D23" s="155"/>
      <c r="E23" s="155"/>
      <c r="F23" s="155"/>
      <c r="G23" s="155"/>
      <c r="H23" s="155"/>
      <c r="I23" s="156"/>
      <c r="J23" s="157" t="s">
        <v>123</v>
      </c>
      <c r="K23" s="147"/>
      <c r="L23" s="158"/>
      <c r="M23" s="158"/>
      <c r="N23" s="158"/>
      <c r="O23" s="158"/>
      <c r="P23" s="158"/>
      <c r="Q23" s="158"/>
      <c r="R23" s="158"/>
      <c r="S23" s="158"/>
      <c r="T23" s="158"/>
    </row>
    <row r="24" spans="1:20" ht="15" customHeight="1" x14ac:dyDescent="0.25">
      <c r="A24" s="145" t="s">
        <v>0</v>
      </c>
      <c r="B24" s="145" t="s">
        <v>114</v>
      </c>
      <c r="C24" s="145" t="s">
        <v>115</v>
      </c>
      <c r="D24" s="145" t="s">
        <v>116</v>
      </c>
      <c r="E24" s="145" t="s">
        <v>12</v>
      </c>
      <c r="F24" s="145" t="s">
        <v>117</v>
      </c>
      <c r="G24" s="145" t="s">
        <v>118</v>
      </c>
      <c r="H24" s="145" t="s">
        <v>119</v>
      </c>
      <c r="I24" s="145" t="s">
        <v>120</v>
      </c>
      <c r="J24" s="157"/>
      <c r="K24" s="147"/>
    </row>
    <row r="25" spans="1:20" x14ac:dyDescent="0.25">
      <c r="A25" s="146">
        <v>3976</v>
      </c>
      <c r="B25" s="146">
        <v>9006351211</v>
      </c>
      <c r="C25" s="146" t="s">
        <v>122</v>
      </c>
      <c r="D25" s="146">
        <v>38</v>
      </c>
      <c r="E25" s="146">
        <v>225</v>
      </c>
      <c r="F25" s="146">
        <v>3800</v>
      </c>
      <c r="G25" s="146">
        <v>55</v>
      </c>
      <c r="H25" s="146">
        <v>5</v>
      </c>
      <c r="I25" s="146">
        <v>11</v>
      </c>
      <c r="J25" s="146" t="str">
        <f>CONCATENATE(A25,D25,C25,E25,F25,H25,I25,G25)</f>
        <v>397638Topplank225380051155</v>
      </c>
      <c r="K25" s="146">
        <v>1</v>
      </c>
    </row>
    <row r="26" spans="1:20" x14ac:dyDescent="0.25">
      <c r="A26" s="146">
        <v>3976</v>
      </c>
      <c r="B26" s="146">
        <v>9006351212</v>
      </c>
      <c r="C26" s="146" t="s">
        <v>122</v>
      </c>
      <c r="D26" s="146">
        <v>38</v>
      </c>
      <c r="E26" s="146">
        <v>225</v>
      </c>
      <c r="F26" s="146">
        <v>3800</v>
      </c>
      <c r="G26" s="146">
        <v>55</v>
      </c>
      <c r="H26" s="146">
        <v>5</v>
      </c>
      <c r="I26" s="146">
        <v>11</v>
      </c>
      <c r="J26" s="146" t="str">
        <f t="shared" ref="J26:J51" si="0">CONCATENATE(A26,D26,C26,E26,F26,H26,I26,G26)</f>
        <v>397638Topplank225380051155</v>
      </c>
      <c r="K26" s="146">
        <v>1</v>
      </c>
    </row>
    <row r="27" spans="1:20" x14ac:dyDescent="0.25">
      <c r="A27" s="146">
        <v>3976</v>
      </c>
      <c r="B27" s="146">
        <v>9006351213</v>
      </c>
      <c r="C27" s="146" t="s">
        <v>122</v>
      </c>
      <c r="D27" s="146">
        <v>38</v>
      </c>
      <c r="E27" s="146">
        <v>225</v>
      </c>
      <c r="F27" s="146">
        <v>3800</v>
      </c>
      <c r="G27" s="146">
        <v>55</v>
      </c>
      <c r="H27" s="146">
        <v>5</v>
      </c>
      <c r="I27" s="146">
        <v>11</v>
      </c>
      <c r="J27" s="146" t="str">
        <f t="shared" si="0"/>
        <v>397638Topplank225380051155</v>
      </c>
      <c r="K27" s="146">
        <v>1</v>
      </c>
    </row>
    <row r="28" spans="1:20" x14ac:dyDescent="0.25">
      <c r="A28" s="146">
        <v>3976</v>
      </c>
      <c r="B28" s="146">
        <v>9006351214</v>
      </c>
      <c r="C28" s="146" t="s">
        <v>122</v>
      </c>
      <c r="D28" s="146">
        <v>38</v>
      </c>
      <c r="E28" s="146">
        <v>225</v>
      </c>
      <c r="F28" s="146">
        <v>3800</v>
      </c>
      <c r="G28" s="146">
        <v>55</v>
      </c>
      <c r="H28" s="146">
        <v>5</v>
      </c>
      <c r="I28" s="146">
        <v>11</v>
      </c>
      <c r="J28" s="146" t="str">
        <f t="shared" si="0"/>
        <v>397638Topplank225380051155</v>
      </c>
      <c r="K28" s="146">
        <v>1</v>
      </c>
    </row>
    <row r="29" spans="1:20" x14ac:dyDescent="0.25">
      <c r="A29" s="146">
        <v>3976</v>
      </c>
      <c r="B29" s="146">
        <v>9006351215</v>
      </c>
      <c r="C29" s="146" t="s">
        <v>122</v>
      </c>
      <c r="D29" s="146">
        <v>38</v>
      </c>
      <c r="E29" s="146">
        <v>225</v>
      </c>
      <c r="F29" s="146">
        <v>3800</v>
      </c>
      <c r="G29" s="146">
        <v>55</v>
      </c>
      <c r="H29" s="146">
        <v>5</v>
      </c>
      <c r="I29" s="146">
        <v>11</v>
      </c>
      <c r="J29" s="146" t="str">
        <f t="shared" si="0"/>
        <v>397638Topplank225380051155</v>
      </c>
      <c r="K29" s="146">
        <v>1</v>
      </c>
    </row>
    <row r="30" spans="1:20" x14ac:dyDescent="0.25">
      <c r="A30" s="146">
        <v>3976</v>
      </c>
      <c r="B30" s="146">
        <v>9006351216</v>
      </c>
      <c r="C30" s="146" t="s">
        <v>122</v>
      </c>
      <c r="D30" s="146">
        <v>38</v>
      </c>
      <c r="E30" s="146">
        <v>225</v>
      </c>
      <c r="F30" s="146">
        <v>3800</v>
      </c>
      <c r="G30" s="146">
        <v>55</v>
      </c>
      <c r="H30" s="146">
        <v>5</v>
      </c>
      <c r="I30" s="146">
        <v>11</v>
      </c>
      <c r="J30" s="146" t="str">
        <f t="shared" si="0"/>
        <v>397638Topplank225380051155</v>
      </c>
      <c r="K30" s="146">
        <v>1</v>
      </c>
    </row>
    <row r="31" spans="1:20" x14ac:dyDescent="0.25">
      <c r="A31" s="146">
        <v>3976</v>
      </c>
      <c r="B31" s="146">
        <v>9006351217</v>
      </c>
      <c r="C31" s="146" t="s">
        <v>122</v>
      </c>
      <c r="D31" s="146">
        <v>38</v>
      </c>
      <c r="E31" s="146">
        <v>225</v>
      </c>
      <c r="F31" s="146">
        <v>3800</v>
      </c>
      <c r="G31" s="146">
        <v>55</v>
      </c>
      <c r="H31" s="146">
        <v>5</v>
      </c>
      <c r="I31" s="146">
        <v>11</v>
      </c>
      <c r="J31" s="146" t="str">
        <f t="shared" si="0"/>
        <v>397638Topplank225380051155</v>
      </c>
      <c r="K31" s="146">
        <v>1</v>
      </c>
    </row>
    <row r="32" spans="1:20" x14ac:dyDescent="0.25">
      <c r="A32" s="146">
        <v>3976</v>
      </c>
      <c r="B32" s="146">
        <v>9006351218</v>
      </c>
      <c r="C32" s="146" t="s">
        <v>122</v>
      </c>
      <c r="D32" s="146">
        <v>38</v>
      </c>
      <c r="E32" s="146">
        <v>225</v>
      </c>
      <c r="F32" s="146">
        <v>3800</v>
      </c>
      <c r="G32" s="146">
        <v>55</v>
      </c>
      <c r="H32" s="146">
        <v>5</v>
      </c>
      <c r="I32" s="146">
        <v>11</v>
      </c>
      <c r="J32" s="146" t="str">
        <f t="shared" si="0"/>
        <v>397638Topplank225380051155</v>
      </c>
      <c r="K32" s="146">
        <v>1</v>
      </c>
    </row>
    <row r="33" spans="1:11" x14ac:dyDescent="0.25">
      <c r="A33" s="146">
        <v>3976</v>
      </c>
      <c r="B33" s="146">
        <v>9006351219</v>
      </c>
      <c r="C33" s="146" t="s">
        <v>122</v>
      </c>
      <c r="D33" s="146">
        <v>38</v>
      </c>
      <c r="E33" s="146">
        <v>225</v>
      </c>
      <c r="F33" s="146">
        <v>3800</v>
      </c>
      <c r="G33" s="146">
        <v>55</v>
      </c>
      <c r="H33" s="146">
        <v>5</v>
      </c>
      <c r="I33" s="146">
        <v>11</v>
      </c>
      <c r="J33" s="146" t="str">
        <f t="shared" si="0"/>
        <v>397638Topplank225380051155</v>
      </c>
      <c r="K33" s="146">
        <v>1</v>
      </c>
    </row>
    <row r="34" spans="1:11" x14ac:dyDescent="0.25">
      <c r="A34" s="146">
        <v>3976</v>
      </c>
      <c r="B34" s="146">
        <v>9006351220</v>
      </c>
      <c r="C34" s="146" t="s">
        <v>122</v>
      </c>
      <c r="D34" s="146">
        <v>38</v>
      </c>
      <c r="E34" s="146">
        <v>225</v>
      </c>
      <c r="F34" s="146">
        <v>3800</v>
      </c>
      <c r="G34" s="146">
        <v>55</v>
      </c>
      <c r="H34" s="146">
        <v>5</v>
      </c>
      <c r="I34" s="146">
        <v>11</v>
      </c>
      <c r="J34" s="146" t="str">
        <f t="shared" si="0"/>
        <v>397638Topplank225380051155</v>
      </c>
      <c r="K34" s="146">
        <v>1</v>
      </c>
    </row>
    <row r="35" spans="1:11" x14ac:dyDescent="0.25">
      <c r="A35" s="146">
        <v>3976</v>
      </c>
      <c r="B35" s="146">
        <v>9006351221</v>
      </c>
      <c r="C35" s="146" t="s">
        <v>122</v>
      </c>
      <c r="D35" s="146">
        <v>38</v>
      </c>
      <c r="E35" s="146">
        <v>225</v>
      </c>
      <c r="F35" s="146">
        <v>3800</v>
      </c>
      <c r="G35" s="146">
        <v>55</v>
      </c>
      <c r="H35" s="146">
        <v>5</v>
      </c>
      <c r="I35" s="146">
        <v>11</v>
      </c>
      <c r="J35" s="146" t="str">
        <f t="shared" si="0"/>
        <v>397638Topplank225380051155</v>
      </c>
      <c r="K35" s="146">
        <v>1</v>
      </c>
    </row>
    <row r="36" spans="1:11" x14ac:dyDescent="0.25">
      <c r="A36" s="146">
        <v>3976</v>
      </c>
      <c r="B36" s="146">
        <v>9006351222</v>
      </c>
      <c r="C36" s="146" t="s">
        <v>122</v>
      </c>
      <c r="D36" s="146">
        <v>38</v>
      </c>
      <c r="E36" s="146">
        <v>225</v>
      </c>
      <c r="F36" s="146">
        <v>3800</v>
      </c>
      <c r="G36" s="146">
        <v>55</v>
      </c>
      <c r="H36" s="146">
        <v>5</v>
      </c>
      <c r="I36" s="146">
        <v>11</v>
      </c>
      <c r="J36" s="146" t="str">
        <f t="shared" si="0"/>
        <v>397638Topplank225380051155</v>
      </c>
      <c r="K36" s="146">
        <v>1</v>
      </c>
    </row>
    <row r="37" spans="1:11" x14ac:dyDescent="0.25">
      <c r="A37" s="146">
        <v>3222</v>
      </c>
      <c r="B37" s="146">
        <v>9006351223</v>
      </c>
      <c r="C37" s="146" t="s">
        <v>85</v>
      </c>
      <c r="D37" s="146">
        <v>39</v>
      </c>
      <c r="E37" s="146">
        <v>66</v>
      </c>
      <c r="F37" s="146">
        <v>2550</v>
      </c>
      <c r="G37" s="146">
        <v>144</v>
      </c>
      <c r="H37" s="146">
        <v>18</v>
      </c>
      <c r="I37" s="146">
        <v>8</v>
      </c>
      <c r="J37" s="146" t="str">
        <f t="shared" si="0"/>
        <v>322239I662550188144</v>
      </c>
      <c r="K37" s="146">
        <v>2</v>
      </c>
    </row>
    <row r="38" spans="1:11" x14ac:dyDescent="0.25">
      <c r="A38" s="146">
        <v>3222</v>
      </c>
      <c r="B38" s="146">
        <v>9006351224</v>
      </c>
      <c r="C38" s="146" t="s">
        <v>85</v>
      </c>
      <c r="D38" s="146">
        <v>39</v>
      </c>
      <c r="E38" s="146">
        <v>66</v>
      </c>
      <c r="F38" s="146">
        <v>2700</v>
      </c>
      <c r="G38" s="146">
        <v>144</v>
      </c>
      <c r="H38" s="146">
        <v>18</v>
      </c>
      <c r="I38" s="146">
        <v>8</v>
      </c>
      <c r="J38" s="146" t="str">
        <f t="shared" si="0"/>
        <v>322239I662700188144</v>
      </c>
      <c r="K38" s="146">
        <v>3</v>
      </c>
    </row>
    <row r="39" spans="1:11" x14ac:dyDescent="0.25">
      <c r="A39" s="146">
        <v>3331</v>
      </c>
      <c r="B39" s="146">
        <v>9006351225</v>
      </c>
      <c r="C39" s="146" t="s">
        <v>85</v>
      </c>
      <c r="D39" s="146">
        <v>39</v>
      </c>
      <c r="E39" s="146">
        <v>66</v>
      </c>
      <c r="F39" s="146">
        <v>2550</v>
      </c>
      <c r="G39" s="146">
        <v>144</v>
      </c>
      <c r="H39" s="146">
        <v>18</v>
      </c>
      <c r="I39" s="146">
        <v>8</v>
      </c>
      <c r="J39" s="146" t="str">
        <f t="shared" si="0"/>
        <v>333139I662550188144</v>
      </c>
      <c r="K39" s="146">
        <v>4</v>
      </c>
    </row>
    <row r="40" spans="1:11" x14ac:dyDescent="0.25">
      <c r="A40" s="146">
        <v>3976</v>
      </c>
      <c r="B40" s="146">
        <v>9006351226</v>
      </c>
      <c r="C40" s="146" t="s">
        <v>122</v>
      </c>
      <c r="D40" s="146">
        <v>38</v>
      </c>
      <c r="E40" s="146">
        <v>225</v>
      </c>
      <c r="F40" s="146">
        <v>3800</v>
      </c>
      <c r="G40" s="146">
        <v>55</v>
      </c>
      <c r="H40" s="146">
        <v>5</v>
      </c>
      <c r="I40" s="146">
        <v>11</v>
      </c>
      <c r="J40" s="146" t="str">
        <f t="shared" si="0"/>
        <v>397638Topplank225380051155</v>
      </c>
      <c r="K40" s="146">
        <v>1</v>
      </c>
    </row>
    <row r="41" spans="1:11" x14ac:dyDescent="0.25">
      <c r="A41" s="146">
        <v>3976</v>
      </c>
      <c r="B41" s="146">
        <v>9006351227</v>
      </c>
      <c r="C41" s="146" t="s">
        <v>122</v>
      </c>
      <c r="D41" s="146">
        <v>38</v>
      </c>
      <c r="E41" s="146">
        <v>225</v>
      </c>
      <c r="F41" s="146">
        <v>3800</v>
      </c>
      <c r="G41" s="146">
        <v>55</v>
      </c>
      <c r="H41" s="146">
        <v>5</v>
      </c>
      <c r="I41" s="146">
        <v>11</v>
      </c>
      <c r="J41" s="146" t="str">
        <f t="shared" si="0"/>
        <v>397638Topplank225380051155</v>
      </c>
      <c r="K41" s="146">
        <v>1</v>
      </c>
    </row>
    <row r="42" spans="1:11" x14ac:dyDescent="0.25">
      <c r="A42" s="146">
        <v>3976</v>
      </c>
      <c r="B42" s="146">
        <v>9006351228</v>
      </c>
      <c r="C42" s="146" t="s">
        <v>122</v>
      </c>
      <c r="D42" s="146">
        <v>38</v>
      </c>
      <c r="E42" s="146">
        <v>225</v>
      </c>
      <c r="F42" s="146">
        <v>3800</v>
      </c>
      <c r="G42" s="146">
        <v>55</v>
      </c>
      <c r="H42" s="146">
        <v>5</v>
      </c>
      <c r="I42" s="146">
        <v>11</v>
      </c>
      <c r="J42" s="146" t="str">
        <f t="shared" si="0"/>
        <v>397638Topplank225380051155</v>
      </c>
      <c r="K42" s="146">
        <v>1</v>
      </c>
    </row>
    <row r="43" spans="1:11" x14ac:dyDescent="0.25">
      <c r="A43" s="146">
        <v>3976</v>
      </c>
      <c r="B43" s="146">
        <v>9006351229</v>
      </c>
      <c r="C43" s="146" t="s">
        <v>122</v>
      </c>
      <c r="D43" s="146">
        <v>38</v>
      </c>
      <c r="E43" s="146">
        <v>225</v>
      </c>
      <c r="F43" s="146">
        <v>3800</v>
      </c>
      <c r="G43" s="146">
        <v>55</v>
      </c>
      <c r="H43" s="146">
        <v>5</v>
      </c>
      <c r="I43" s="146">
        <v>11</v>
      </c>
      <c r="J43" s="146" t="str">
        <f t="shared" si="0"/>
        <v>397638Topplank225380051155</v>
      </c>
      <c r="K43" s="146">
        <v>1</v>
      </c>
    </row>
    <row r="44" spans="1:11" x14ac:dyDescent="0.25">
      <c r="A44" s="146">
        <v>3976</v>
      </c>
      <c r="B44" s="146">
        <v>9006351230</v>
      </c>
      <c r="C44" s="146" t="s">
        <v>122</v>
      </c>
      <c r="D44" s="146">
        <v>38</v>
      </c>
      <c r="E44" s="146">
        <v>225</v>
      </c>
      <c r="F44" s="146">
        <v>3800</v>
      </c>
      <c r="G44" s="146">
        <v>55</v>
      </c>
      <c r="H44" s="146">
        <v>5</v>
      </c>
      <c r="I44" s="146">
        <v>11</v>
      </c>
      <c r="J44" s="146" t="str">
        <f t="shared" si="0"/>
        <v>397638Topplank225380051155</v>
      </c>
      <c r="K44" s="146">
        <v>1</v>
      </c>
    </row>
    <row r="45" spans="1:11" x14ac:dyDescent="0.25">
      <c r="A45" s="146">
        <v>4322</v>
      </c>
      <c r="B45" s="146">
        <v>9006351231</v>
      </c>
      <c r="C45" s="146" t="s">
        <v>122</v>
      </c>
      <c r="D45" s="146">
        <v>38</v>
      </c>
      <c r="E45" s="146">
        <v>225</v>
      </c>
      <c r="F45" s="146">
        <v>3800</v>
      </c>
      <c r="G45" s="146">
        <v>55</v>
      </c>
      <c r="H45" s="146">
        <v>5</v>
      </c>
      <c r="I45" s="146">
        <v>11</v>
      </c>
      <c r="J45" s="146" t="str">
        <f t="shared" si="0"/>
        <v>432238Topplank225380051155</v>
      </c>
      <c r="K45" s="146">
        <v>5</v>
      </c>
    </row>
    <row r="46" spans="1:11" x14ac:dyDescent="0.25">
      <c r="A46" s="146">
        <v>3976</v>
      </c>
      <c r="B46" s="146">
        <v>9006351232</v>
      </c>
      <c r="C46" s="146" t="s">
        <v>122</v>
      </c>
      <c r="D46" s="146">
        <v>38</v>
      </c>
      <c r="E46" s="146">
        <v>225</v>
      </c>
      <c r="F46" s="146">
        <v>3800</v>
      </c>
      <c r="G46" s="146">
        <v>55</v>
      </c>
      <c r="H46" s="146">
        <v>5</v>
      </c>
      <c r="I46" s="146">
        <v>11</v>
      </c>
      <c r="J46" s="146" t="str">
        <f t="shared" si="0"/>
        <v>397638Topplank225380051155</v>
      </c>
      <c r="K46" s="146">
        <v>1</v>
      </c>
    </row>
    <row r="47" spans="1:11" x14ac:dyDescent="0.25">
      <c r="A47" s="146">
        <v>3976</v>
      </c>
      <c r="B47" s="146">
        <v>9006351233</v>
      </c>
      <c r="C47" s="146" t="s">
        <v>122</v>
      </c>
      <c r="D47" s="146">
        <v>38</v>
      </c>
      <c r="E47" s="146">
        <v>225</v>
      </c>
      <c r="F47" s="146">
        <v>3800</v>
      </c>
      <c r="G47" s="146">
        <v>55</v>
      </c>
      <c r="H47" s="146">
        <v>5</v>
      </c>
      <c r="I47" s="146">
        <v>11</v>
      </c>
      <c r="J47" s="146" t="str">
        <f t="shared" si="0"/>
        <v>397638Topplank225380051155</v>
      </c>
      <c r="K47" s="146">
        <v>1</v>
      </c>
    </row>
    <row r="48" spans="1:11" x14ac:dyDescent="0.25">
      <c r="A48" s="146">
        <v>3976</v>
      </c>
      <c r="B48" s="146">
        <v>9006351234</v>
      </c>
      <c r="C48" s="146" t="s">
        <v>122</v>
      </c>
      <c r="D48" s="146">
        <v>38</v>
      </c>
      <c r="E48" s="146">
        <v>225</v>
      </c>
      <c r="F48" s="146">
        <v>3800</v>
      </c>
      <c r="G48" s="146">
        <v>55</v>
      </c>
      <c r="H48" s="146">
        <v>5</v>
      </c>
      <c r="I48" s="146">
        <v>11</v>
      </c>
      <c r="J48" s="146" t="str">
        <f t="shared" si="0"/>
        <v>397638Topplank225380051155</v>
      </c>
      <c r="K48" s="146">
        <v>1</v>
      </c>
    </row>
    <row r="49" spans="1:11" x14ac:dyDescent="0.25">
      <c r="A49" s="146">
        <v>3976</v>
      </c>
      <c r="B49" s="146">
        <v>9006351235</v>
      </c>
      <c r="C49" s="146" t="s">
        <v>122</v>
      </c>
      <c r="D49" s="146">
        <v>38</v>
      </c>
      <c r="E49" s="146">
        <v>225</v>
      </c>
      <c r="F49" s="146">
        <v>3800</v>
      </c>
      <c r="G49" s="146">
        <v>55</v>
      </c>
      <c r="H49" s="146">
        <v>5</v>
      </c>
      <c r="I49" s="146">
        <v>11</v>
      </c>
      <c r="J49" s="146" t="str">
        <f t="shared" si="0"/>
        <v>397638Topplank225380051155</v>
      </c>
      <c r="K49" s="146">
        <v>1</v>
      </c>
    </row>
    <row r="50" spans="1:11" x14ac:dyDescent="0.25">
      <c r="A50" s="146">
        <v>3976</v>
      </c>
      <c r="B50" s="146">
        <v>9006351236</v>
      </c>
      <c r="C50" s="146" t="s">
        <v>122</v>
      </c>
      <c r="D50" s="146">
        <v>38</v>
      </c>
      <c r="E50" s="146">
        <v>225</v>
      </c>
      <c r="F50" s="146">
        <v>3800</v>
      </c>
      <c r="G50" s="146">
        <v>55</v>
      </c>
      <c r="H50" s="146">
        <v>5</v>
      </c>
      <c r="I50" s="146">
        <v>11</v>
      </c>
      <c r="J50" s="146" t="str">
        <f t="shared" si="0"/>
        <v>397638Topplank225380051155</v>
      </c>
      <c r="K50" s="146">
        <v>1</v>
      </c>
    </row>
    <row r="51" spans="1:11" x14ac:dyDescent="0.25">
      <c r="A51" s="146">
        <v>3976</v>
      </c>
      <c r="B51" s="146">
        <v>9006351237</v>
      </c>
      <c r="C51" s="146" t="s">
        <v>122</v>
      </c>
      <c r="D51" s="146">
        <v>38</v>
      </c>
      <c r="E51" s="146">
        <v>225</v>
      </c>
      <c r="F51" s="146">
        <v>3800</v>
      </c>
      <c r="G51" s="146">
        <v>55</v>
      </c>
      <c r="H51" s="146">
        <v>5</v>
      </c>
      <c r="I51" s="146">
        <v>11</v>
      </c>
      <c r="J51" s="146" t="str">
        <f t="shared" si="0"/>
        <v>397638Topplank225380051155</v>
      </c>
      <c r="K51" s="146">
        <v>1</v>
      </c>
    </row>
  </sheetData>
  <mergeCells count="3">
    <mergeCell ref="A1:I23"/>
    <mergeCell ref="J23:J24"/>
    <mergeCell ref="K17:K2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2"/>
  <sheetViews>
    <sheetView tabSelected="1" topLeftCell="A13" zoomScaleNormal="100" workbookViewId="0">
      <selection activeCell="V28" sqref="V28"/>
    </sheetView>
  </sheetViews>
  <sheetFormatPr defaultColWidth="14" defaultRowHeight="11.25" x14ac:dyDescent="0.25"/>
  <cols>
    <col min="1" max="2" width="8.28515625" style="72" customWidth="1"/>
    <col min="3" max="3" width="5.42578125" style="72" bestFit="1" customWidth="1"/>
    <col min="4" max="4" width="14.28515625" style="72" bestFit="1" customWidth="1"/>
    <col min="5" max="5" width="10.5703125" style="72" bestFit="1" customWidth="1"/>
    <col min="6" max="6" width="13.7109375" style="72" hidden="1" customWidth="1"/>
    <col min="7" max="7" width="12" style="72" hidden="1" customWidth="1"/>
    <col min="8" max="8" width="13.5703125" style="72" hidden="1" customWidth="1"/>
    <col min="9" max="9" width="11.85546875" style="72" hidden="1" customWidth="1"/>
    <col min="10" max="10" width="12.28515625" style="72" hidden="1" customWidth="1"/>
    <col min="11" max="11" width="12.7109375" style="72" hidden="1" customWidth="1"/>
    <col min="12" max="12" width="11.28515625" style="72" hidden="1" customWidth="1"/>
    <col min="13" max="13" width="11.5703125" style="72" bestFit="1" customWidth="1"/>
    <col min="14" max="14" width="14.140625" style="72" hidden="1" customWidth="1"/>
    <col min="15" max="15" width="12.42578125" style="72" bestFit="1" customWidth="1"/>
    <col min="16" max="16" width="9.5703125" style="73" bestFit="1" customWidth="1"/>
    <col min="17" max="17" width="7.42578125" style="73" bestFit="1" customWidth="1"/>
    <col min="18" max="18" width="10.7109375" style="73" bestFit="1" customWidth="1"/>
    <col min="19" max="19" width="11" style="72" bestFit="1" customWidth="1"/>
    <col min="20" max="20" width="9" style="72" bestFit="1" customWidth="1"/>
    <col min="21" max="21" width="10.5703125" style="72" bestFit="1" customWidth="1"/>
    <col min="22" max="22" width="10" style="72" bestFit="1" customWidth="1"/>
    <col min="23" max="23" width="11.42578125" style="72" bestFit="1" customWidth="1"/>
    <col min="24" max="24" width="7.140625" style="72" hidden="1" customWidth="1"/>
    <col min="25" max="25" width="12.28515625" style="72" bestFit="1" customWidth="1"/>
    <col min="26" max="26" width="12.5703125" style="72" hidden="1" customWidth="1"/>
    <col min="27" max="27" width="16.28515625" style="72" hidden="1" customWidth="1"/>
    <col min="28" max="28" width="7" style="72" hidden="1" customWidth="1"/>
    <col min="29" max="29" width="59" style="67" bestFit="1" customWidth="1"/>
    <col min="30" max="16384" width="14" style="67"/>
  </cols>
  <sheetData>
    <row r="1" spans="1:28" x14ac:dyDescent="0.25">
      <c r="A1" s="67"/>
      <c r="B1" s="67"/>
      <c r="C1" s="67"/>
      <c r="D1" s="67"/>
      <c r="E1" s="67"/>
      <c r="F1" s="67"/>
      <c r="G1" s="67"/>
      <c r="H1" s="67"/>
      <c r="I1" s="67" t="s">
        <v>97</v>
      </c>
      <c r="J1" s="67"/>
      <c r="K1" s="67"/>
      <c r="L1" s="67"/>
      <c r="M1" s="67" t="s">
        <v>24</v>
      </c>
      <c r="N1" s="67"/>
      <c r="O1" s="67" t="s">
        <v>29</v>
      </c>
      <c r="P1" s="67" t="s">
        <v>27</v>
      </c>
      <c r="Q1" s="67" t="s">
        <v>75</v>
      </c>
      <c r="R1" s="67" t="s">
        <v>83</v>
      </c>
      <c r="S1" s="67">
        <v>1</v>
      </c>
      <c r="T1" s="67"/>
      <c r="U1" s="67"/>
      <c r="V1" s="67"/>
      <c r="W1" s="67"/>
      <c r="X1" s="67"/>
      <c r="Y1" s="67"/>
      <c r="Z1" s="67"/>
      <c r="AA1" s="67"/>
      <c r="AB1" s="67"/>
    </row>
    <row r="2" spans="1:28" x14ac:dyDescent="0.25">
      <c r="A2" s="67"/>
      <c r="B2" s="67"/>
      <c r="C2" s="67"/>
      <c r="D2" s="67"/>
      <c r="E2" s="67"/>
      <c r="F2" s="67"/>
      <c r="G2" s="67"/>
      <c r="H2" s="67"/>
      <c r="I2" s="67" t="s">
        <v>98</v>
      </c>
      <c r="J2" s="67"/>
      <c r="K2" s="67"/>
      <c r="L2" s="67"/>
      <c r="M2" s="67" t="s">
        <v>26</v>
      </c>
      <c r="N2" s="67"/>
      <c r="O2" s="67" t="s">
        <v>30</v>
      </c>
      <c r="P2" s="67" t="s">
        <v>28</v>
      </c>
      <c r="Q2" s="67" t="s">
        <v>76</v>
      </c>
      <c r="R2" s="67" t="s">
        <v>84</v>
      </c>
      <c r="S2" s="67">
        <v>2</v>
      </c>
      <c r="T2" s="67"/>
      <c r="U2" s="67"/>
      <c r="V2" s="67"/>
      <c r="W2" s="67"/>
      <c r="X2" s="67"/>
      <c r="Y2" s="67"/>
      <c r="Z2" s="67"/>
      <c r="AA2" s="67"/>
      <c r="AB2" s="67"/>
    </row>
    <row r="3" spans="1:28" x14ac:dyDescent="0.25">
      <c r="A3" s="67"/>
      <c r="B3" s="67"/>
      <c r="C3" s="67"/>
      <c r="D3" s="67"/>
      <c r="E3" s="67"/>
      <c r="F3" s="67"/>
      <c r="G3" s="67"/>
      <c r="H3" s="67"/>
      <c r="I3" s="67" t="s">
        <v>99</v>
      </c>
      <c r="J3" s="67"/>
      <c r="K3" s="67"/>
      <c r="L3" s="67"/>
      <c r="M3" s="67"/>
      <c r="N3" s="67"/>
      <c r="O3" s="67" t="s">
        <v>31</v>
      </c>
      <c r="P3" s="67"/>
      <c r="Q3" s="67" t="s">
        <v>77</v>
      </c>
      <c r="R3" s="67" t="s">
        <v>85</v>
      </c>
      <c r="S3" s="67">
        <v>3</v>
      </c>
      <c r="T3" s="67"/>
      <c r="U3" s="67"/>
      <c r="V3" s="67"/>
      <c r="W3" s="67"/>
      <c r="X3" s="67"/>
      <c r="Y3" s="67"/>
      <c r="Z3" s="67"/>
      <c r="AA3" s="67"/>
      <c r="AB3" s="67"/>
    </row>
    <row r="4" spans="1:28" x14ac:dyDescent="0.25">
      <c r="A4" s="67"/>
      <c r="B4" s="67"/>
      <c r="C4" s="67"/>
      <c r="D4" s="67"/>
      <c r="E4" s="67"/>
      <c r="F4" s="67"/>
      <c r="G4" s="67"/>
      <c r="H4" s="67"/>
      <c r="I4" s="67" t="s">
        <v>100</v>
      </c>
      <c r="J4" s="67"/>
      <c r="K4" s="67"/>
      <c r="L4" s="67"/>
      <c r="M4" s="67"/>
      <c r="N4" s="67"/>
      <c r="O4" s="67" t="s">
        <v>32</v>
      </c>
      <c r="P4" s="67"/>
      <c r="Q4" s="67" t="s">
        <v>82</v>
      </c>
      <c r="R4" s="67" t="s">
        <v>86</v>
      </c>
      <c r="S4" s="67">
        <v>4</v>
      </c>
      <c r="T4" s="67"/>
      <c r="U4" s="67"/>
      <c r="V4" s="67"/>
      <c r="W4" s="67"/>
      <c r="X4" s="67"/>
      <c r="Y4" s="67"/>
      <c r="Z4" s="67"/>
      <c r="AA4" s="67"/>
      <c r="AB4" s="67"/>
    </row>
    <row r="5" spans="1:28" x14ac:dyDescent="0.25">
      <c r="A5" s="67"/>
      <c r="B5" s="67"/>
      <c r="C5" s="67"/>
      <c r="D5" s="67"/>
      <c r="E5" s="67"/>
      <c r="F5" s="67"/>
      <c r="G5" s="67"/>
      <c r="H5" s="67"/>
      <c r="I5" s="67" t="s">
        <v>101</v>
      </c>
      <c r="J5" s="67"/>
      <c r="K5" s="67"/>
      <c r="L5" s="67"/>
      <c r="M5" s="67"/>
      <c r="N5" s="67"/>
      <c r="O5" s="67" t="s">
        <v>33</v>
      </c>
      <c r="P5" s="67"/>
      <c r="Q5" s="67" t="s">
        <v>78</v>
      </c>
      <c r="R5" s="67" t="s">
        <v>87</v>
      </c>
      <c r="S5" s="67">
        <v>6</v>
      </c>
      <c r="T5" s="67"/>
      <c r="U5" s="67"/>
      <c r="V5" s="67"/>
      <c r="W5" s="67"/>
      <c r="X5" s="67"/>
      <c r="Y5" s="67"/>
      <c r="Z5" s="67"/>
      <c r="AA5" s="67"/>
      <c r="AB5" s="67"/>
    </row>
    <row r="6" spans="1:28" x14ac:dyDescent="0.25">
      <c r="A6" s="67"/>
      <c r="B6" s="67"/>
      <c r="C6" s="67"/>
      <c r="D6" s="67"/>
      <c r="E6" s="67"/>
      <c r="F6" s="67"/>
      <c r="G6" s="67"/>
      <c r="H6" s="67"/>
      <c r="I6" s="67" t="s">
        <v>102</v>
      </c>
      <c r="J6" s="67"/>
      <c r="K6" s="67"/>
      <c r="L6" s="67"/>
      <c r="M6" s="67"/>
      <c r="N6" s="67"/>
      <c r="O6" s="67"/>
      <c r="P6" s="67"/>
      <c r="Q6" s="67" t="s">
        <v>79</v>
      </c>
      <c r="R6" s="67" t="s">
        <v>88</v>
      </c>
      <c r="S6" s="67">
        <v>8</v>
      </c>
      <c r="T6" s="67"/>
      <c r="U6" s="67"/>
      <c r="V6" s="67"/>
      <c r="W6" s="67"/>
      <c r="X6" s="67"/>
      <c r="Y6" s="67"/>
      <c r="Z6" s="67"/>
      <c r="AA6" s="67"/>
      <c r="AB6" s="67"/>
    </row>
    <row r="7" spans="1:28" x14ac:dyDescent="0.25">
      <c r="A7" s="67"/>
      <c r="B7" s="67"/>
      <c r="C7" s="67"/>
      <c r="D7" s="67"/>
      <c r="E7" s="67"/>
      <c r="F7" s="67"/>
      <c r="G7" s="67"/>
      <c r="H7" s="67"/>
      <c r="I7" s="67" t="s">
        <v>103</v>
      </c>
      <c r="J7" s="67"/>
      <c r="K7" s="67"/>
      <c r="L7" s="67"/>
      <c r="M7" s="67"/>
      <c r="N7" s="67"/>
      <c r="O7" s="67"/>
      <c r="P7" s="67"/>
      <c r="Q7" s="67" t="s">
        <v>80</v>
      </c>
      <c r="R7" s="67" t="s">
        <v>89</v>
      </c>
      <c r="S7" s="67"/>
      <c r="T7" s="67"/>
      <c r="U7" s="67"/>
      <c r="V7" s="67"/>
      <c r="W7" s="67"/>
      <c r="X7" s="67"/>
      <c r="Y7" s="67"/>
      <c r="Z7" s="67"/>
      <c r="AA7" s="67"/>
      <c r="AB7" s="67"/>
    </row>
    <row r="8" spans="1:28" x14ac:dyDescent="0.25">
      <c r="A8" s="67"/>
      <c r="B8" s="67"/>
      <c r="C8" s="67"/>
      <c r="D8" s="67"/>
      <c r="E8" s="67"/>
      <c r="F8" s="67"/>
      <c r="G8" s="67"/>
      <c r="H8" s="67"/>
      <c r="I8" s="67" t="s">
        <v>104</v>
      </c>
      <c r="J8" s="67"/>
      <c r="K8" s="67"/>
      <c r="L8" s="67"/>
      <c r="M8" s="67"/>
      <c r="N8" s="67"/>
      <c r="O8" s="67"/>
      <c r="P8" s="67"/>
      <c r="Q8" s="67" t="s">
        <v>81</v>
      </c>
      <c r="R8" s="67" t="s">
        <v>90</v>
      </c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 x14ac:dyDescent="0.25">
      <c r="A9" s="67"/>
      <c r="B9" s="67"/>
      <c r="C9" s="67"/>
      <c r="D9" s="67"/>
      <c r="E9" s="67"/>
      <c r="F9" s="67"/>
      <c r="G9" s="67"/>
      <c r="H9" s="67"/>
      <c r="I9" s="67" t="s">
        <v>106</v>
      </c>
      <c r="J9" s="67"/>
      <c r="K9" s="67"/>
      <c r="L9" s="67"/>
      <c r="M9" s="67"/>
      <c r="N9" s="67"/>
      <c r="O9" s="67"/>
      <c r="P9" s="67"/>
      <c r="Q9" s="67"/>
      <c r="R9" s="67" t="s">
        <v>91</v>
      </c>
      <c r="S9" s="67"/>
      <c r="T9" s="67"/>
      <c r="U9" s="67"/>
      <c r="V9" s="67"/>
      <c r="W9" s="67"/>
      <c r="X9" s="67"/>
      <c r="Y9" s="67"/>
      <c r="Z9" s="67"/>
      <c r="AA9" s="67"/>
      <c r="AB9" s="67"/>
    </row>
    <row r="10" spans="1:28" ht="12" x14ac:dyDescent="0.25">
      <c r="A10" s="94" t="s">
        <v>94</v>
      </c>
      <c r="B10" s="95"/>
      <c r="C10" s="95"/>
      <c r="D10" s="95"/>
      <c r="E10" s="67"/>
      <c r="F10" s="67"/>
      <c r="G10" s="67"/>
      <c r="H10" s="67"/>
      <c r="I10" s="67" t="s">
        <v>107</v>
      </c>
      <c r="J10" s="67"/>
      <c r="K10" s="67"/>
      <c r="L10" s="67"/>
      <c r="M10" s="67"/>
      <c r="N10" s="67"/>
      <c r="O10" s="67"/>
      <c r="P10" s="67"/>
      <c r="Q10" s="67"/>
      <c r="R10" s="67" t="s">
        <v>92</v>
      </c>
      <c r="S10" s="67"/>
      <c r="T10" s="67"/>
      <c r="U10" s="67"/>
      <c r="V10" s="67"/>
      <c r="W10" s="67"/>
      <c r="X10" s="67"/>
      <c r="Y10" s="67"/>
      <c r="Z10" s="67"/>
      <c r="AA10" s="67"/>
      <c r="AB10" s="67"/>
    </row>
    <row r="11" spans="1:28" ht="15" x14ac:dyDescent="0.25">
      <c r="A11" s="96" t="s">
        <v>113</v>
      </c>
      <c r="B11" s="97"/>
      <c r="C11" s="97"/>
      <c r="D11" s="97"/>
      <c r="E11" s="67"/>
      <c r="F11" s="67"/>
      <c r="G11" s="67"/>
      <c r="H11" s="67"/>
      <c r="I11" s="67" t="s">
        <v>108</v>
      </c>
      <c r="J11" s="67"/>
      <c r="K11" s="67"/>
      <c r="L11" s="67"/>
      <c r="M11" s="67"/>
      <c r="N11" s="67"/>
      <c r="O11" s="67"/>
      <c r="P11" s="67"/>
      <c r="Q11" s="67"/>
      <c r="R11" s="67" t="s">
        <v>93</v>
      </c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28" ht="12" x14ac:dyDescent="0.25">
      <c r="A12" s="94" t="s">
        <v>95</v>
      </c>
      <c r="B12" s="95"/>
      <c r="C12" s="95"/>
      <c r="D12" s="95"/>
      <c r="E12" s="67"/>
      <c r="F12" s="67"/>
      <c r="G12" s="67"/>
      <c r="H12" s="67"/>
      <c r="I12" s="67" t="s">
        <v>109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 ht="12" x14ac:dyDescent="0.25">
      <c r="A13" s="98" t="s">
        <v>97</v>
      </c>
      <c r="B13" s="99"/>
      <c r="C13" s="99"/>
      <c r="D13" s="99"/>
      <c r="E13" s="67"/>
      <c r="F13" s="67"/>
      <c r="G13" s="67"/>
      <c r="H13" s="67"/>
      <c r="I13" s="67" t="s">
        <v>110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</row>
    <row r="14" spans="1:28" ht="12" x14ac:dyDescent="0.25">
      <c r="A14" s="94" t="s">
        <v>96</v>
      </c>
      <c r="B14" s="95"/>
      <c r="C14" s="95"/>
      <c r="D14" s="95"/>
      <c r="E14" s="67"/>
      <c r="F14" s="67"/>
      <c r="G14" s="67"/>
      <c r="H14" s="67"/>
      <c r="I14" s="67" t="s">
        <v>111</v>
      </c>
      <c r="J14" s="67"/>
      <c r="K14" s="67"/>
      <c r="L14" s="67"/>
      <c r="M14" s="67"/>
      <c r="N14" s="67"/>
      <c r="O14" s="67"/>
      <c r="P14" s="159" t="s">
        <v>125</v>
      </c>
      <c r="Q14" s="160"/>
      <c r="R14" s="160"/>
      <c r="S14" s="160"/>
      <c r="T14" s="160"/>
      <c r="U14" s="160"/>
      <c r="V14" s="161"/>
      <c r="W14" s="67"/>
      <c r="X14" s="67"/>
      <c r="Y14" s="67"/>
      <c r="Z14" s="67"/>
      <c r="AA14" s="67"/>
      <c r="AB14" s="67"/>
    </row>
    <row r="15" spans="1:28" ht="12" x14ac:dyDescent="0.25">
      <c r="A15" s="98">
        <v>2</v>
      </c>
      <c r="B15" s="99"/>
      <c r="C15" s="99"/>
      <c r="D15" s="99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162"/>
      <c r="Q15" s="163"/>
      <c r="R15" s="163"/>
      <c r="S15" s="163"/>
      <c r="T15" s="163"/>
      <c r="U15" s="163"/>
      <c r="V15" s="164"/>
      <c r="W15" s="67"/>
      <c r="X15" s="67"/>
      <c r="Y15" s="67"/>
      <c r="Z15" s="67"/>
      <c r="AA15" s="67"/>
      <c r="AB15" s="67"/>
    </row>
    <row r="16" spans="1:28" ht="12" x14ac:dyDescent="0.25">
      <c r="A16" s="74"/>
      <c r="B16" s="74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162"/>
      <c r="Q16" s="163"/>
      <c r="R16" s="163"/>
      <c r="S16" s="163"/>
      <c r="T16" s="163"/>
      <c r="U16" s="163"/>
      <c r="V16" s="164"/>
      <c r="W16" s="67"/>
      <c r="X16" s="67"/>
      <c r="Y16" s="67"/>
      <c r="Z16" s="67"/>
      <c r="AA16" s="67"/>
      <c r="AB16" s="67"/>
    </row>
    <row r="17" spans="1:29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162"/>
      <c r="Q17" s="163"/>
      <c r="R17" s="163"/>
      <c r="S17" s="163"/>
      <c r="T17" s="163"/>
      <c r="U17" s="163"/>
      <c r="V17" s="164"/>
      <c r="W17" s="67"/>
      <c r="X17" s="67"/>
      <c r="Y17" s="67"/>
      <c r="Z17" s="67"/>
      <c r="AA17" s="67"/>
      <c r="AB17" s="67"/>
    </row>
    <row r="18" spans="1:29" ht="31.5" customHeight="1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165"/>
      <c r="Q18" s="166"/>
      <c r="R18" s="166"/>
      <c r="S18" s="166"/>
      <c r="T18" s="166"/>
      <c r="U18" s="166"/>
      <c r="V18" s="167"/>
      <c r="W18" s="67"/>
      <c r="X18" s="67"/>
      <c r="Y18" s="67"/>
      <c r="Z18" s="67"/>
      <c r="AA18" s="67"/>
      <c r="AB18" s="67"/>
    </row>
    <row r="19" spans="1:29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</row>
    <row r="20" spans="1:29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9" ht="22.5" x14ac:dyDescent="0.25">
      <c r="A21" s="93" t="s">
        <v>0</v>
      </c>
      <c r="B21" s="93"/>
      <c r="C21" s="60" t="s">
        <v>1</v>
      </c>
      <c r="D21" s="60" t="s">
        <v>105</v>
      </c>
      <c r="E21" s="61" t="s">
        <v>2</v>
      </c>
      <c r="F21" s="61" t="s">
        <v>3</v>
      </c>
      <c r="G21" s="61" t="s">
        <v>4</v>
      </c>
      <c r="H21" s="61" t="s">
        <v>5</v>
      </c>
      <c r="I21" s="61" t="s">
        <v>6</v>
      </c>
      <c r="J21" s="62" t="s">
        <v>7</v>
      </c>
      <c r="K21" s="62" t="s">
        <v>8</v>
      </c>
      <c r="L21" s="62" t="s">
        <v>9</v>
      </c>
      <c r="M21" s="60" t="s">
        <v>10</v>
      </c>
      <c r="N21" s="60" t="s">
        <v>25</v>
      </c>
      <c r="O21" s="60" t="s">
        <v>34</v>
      </c>
      <c r="P21" s="60" t="s">
        <v>11</v>
      </c>
      <c r="Q21" s="60" t="s">
        <v>12</v>
      </c>
      <c r="R21" s="60" t="s">
        <v>13</v>
      </c>
      <c r="S21" s="60" t="s">
        <v>14</v>
      </c>
      <c r="T21" s="60" t="s">
        <v>15</v>
      </c>
      <c r="U21" s="60" t="s">
        <v>16</v>
      </c>
      <c r="V21" s="60" t="s">
        <v>17</v>
      </c>
      <c r="W21" s="60" t="s">
        <v>18</v>
      </c>
      <c r="X21" s="61" t="s">
        <v>19</v>
      </c>
      <c r="Y21" s="60" t="s">
        <v>20</v>
      </c>
      <c r="Z21" s="61" t="s">
        <v>21</v>
      </c>
      <c r="AA21" s="61" t="s">
        <v>22</v>
      </c>
      <c r="AB21" s="63" t="s">
        <v>23</v>
      </c>
      <c r="AC21" s="67" t="str">
        <f>CONCATENATE("Дата__",Расчет!$A$11,"____№ смены_____",Расчет!$A$15,"____ Ф.И.О. Оператора_____",Расчет!$A$13,"_______")</f>
        <v>Дата__11.02.20____№ смены_____2____ Ф.И.О. Оператора_____Комков И.А._______</v>
      </c>
    </row>
    <row r="22" spans="1:29" x14ac:dyDescent="0.25">
      <c r="A22" s="68" t="s">
        <v>75</v>
      </c>
      <c r="B22" s="68">
        <v>4632</v>
      </c>
      <c r="C22" s="68" t="s">
        <v>85</v>
      </c>
      <c r="D22" s="68" t="s">
        <v>29</v>
      </c>
      <c r="E22" s="61">
        <f t="shared" ref="E22:E32" si="0">IF(A22="","",IF(Y22="НЕТ",AA22,IF(AA22=2362,2134,IF(AA22=2134,1880,IF(AA22=1880,1778,IF(AA22=1778,1676,IF(AA22=0,0,1575)))))))</f>
        <v>1880</v>
      </c>
      <c r="F22" s="64">
        <f>IF(D22="нет",0,IF(D22="","",S22*(E22/1000)*(R22/1000+(2*J22/1000)+K22+L22)))</f>
        <v>33.595599999999997</v>
      </c>
      <c r="G22" s="61">
        <f t="shared" ref="G22" si="1">IF(B22="ЦПСК",0,(S22*IF(R22&lt;=5000,4,(IF(R22&lt;6000,6,(IF(R22&lt;8400,8,IF(R22&lt;10500,10,IF(R22&lt;12500,12,IF(R22&lt;14000,14,IF(R22&lt;16200,16,18)))))))))))+IF(W22="ДА",2*S22,0)</f>
        <v>20</v>
      </c>
      <c r="H22" s="65">
        <f>IF(D22=5,"без пластин",(IF(O22="СКОБЫ",(IF(N22="ДА",((ROUND((R22/1000),0)-1)*4+28)*S22,((ROUND((R22/1000),0)-1)*2+28)*S22)),"без пластин")))</f>
        <v>160</v>
      </c>
      <c r="I22" s="61">
        <f t="shared" ref="I22" si="2">M22*S22</f>
        <v>5</v>
      </c>
      <c r="J22" s="68">
        <f>P22*U22</f>
        <v>312</v>
      </c>
      <c r="K22" s="68">
        <f>0.2</f>
        <v>0.2</v>
      </c>
      <c r="L22" s="68">
        <f>IF(N22="ДА",1.5,0.2)</f>
        <v>0.2</v>
      </c>
      <c r="M22" s="68">
        <v>1</v>
      </c>
      <c r="N22" s="68" t="str">
        <f t="shared" ref="N22:N36" si="3">IF(P22=44.45,"ДА","НЕТ")</f>
        <v>НЕТ</v>
      </c>
      <c r="O22" s="68" t="s">
        <v>27</v>
      </c>
      <c r="P22" s="90">
        <v>39</v>
      </c>
      <c r="Q22" s="90">
        <v>66</v>
      </c>
      <c r="R22" s="90">
        <v>2550</v>
      </c>
      <c r="S22" s="91">
        <v>5</v>
      </c>
      <c r="T22" s="92">
        <v>18</v>
      </c>
      <c r="U22" s="68">
        <v>8</v>
      </c>
      <c r="V22" s="68">
        <f>T22*U22</f>
        <v>144</v>
      </c>
      <c r="W22" s="68" t="s">
        <v>26</v>
      </c>
      <c r="X22" s="70">
        <f t="shared" ref="X22:X86" si="4">P22*U22*2+Q22*T22</f>
        <v>1812</v>
      </c>
      <c r="Y22" s="68" t="s">
        <v>26</v>
      </c>
      <c r="Z22" s="71">
        <f>IF(Y22="ДА",F22/E22*813,0)</f>
        <v>0</v>
      </c>
      <c r="AA22" s="70">
        <f>IF(X22&lt;1,0,IF(X22&lt;790,813,IF(X22&lt;1560,1575,IF(X22&lt;1666,1676,IF(X22&lt;1766,1778,IF(X22&lt;1866,1880,IF(X22&lt;2096,2134,2362)))))))</f>
        <v>1880</v>
      </c>
      <c r="AB22" s="71">
        <f>P22*Q22*R22*V22/1000000000*S22</f>
        <v>4.7258640000000005</v>
      </c>
      <c r="AC22" s="66" t="str">
        <f>CONCATENATE("Дата/Data__",A11,"______№ смены/# shift____",A15,"_____ Ф.И.О. Оператора/operator_______",A13,"___________" )</f>
        <v>Дата/Data__11.02.20______№ смены/# shift____2_____ Ф.И.О. Оператора/operator_______Комков И.А.___________</v>
      </c>
    </row>
    <row r="23" spans="1:29" x14ac:dyDescent="0.25">
      <c r="A23" s="68"/>
      <c r="B23" s="68"/>
      <c r="C23" s="68"/>
      <c r="D23" s="68"/>
      <c r="E23" s="61" t="str">
        <f t="shared" si="0"/>
        <v/>
      </c>
      <c r="F23" s="64" t="str">
        <f t="shared" ref="F23:F86" si="5">IF(D23="нет",0,IF(D23="","",S23*(E23/1000)*(R23/1000+(2*J23/1000)+K23+L23)))</f>
        <v/>
      </c>
      <c r="G23" s="61">
        <f t="shared" ref="G23:G86" si="6">IF(B23="ЦПСК",0,(S23*IF(R23&lt;=5000,4,(IF(R23&lt;6000,6,(IF(R23&lt;8400,8,IF(R23&lt;10500,10,IF(R23&lt;12500,12,IF(R23&lt;14000,14,IF(R23&lt;16200,16,18)))))))))))+IF(W23="ДА",2*S23,0)</f>
        <v>0</v>
      </c>
      <c r="H23" s="65" t="str">
        <f t="shared" ref="H23:H86" si="7">IF(D23=5,"без пластин",(IF(O23="СКОБЫ",(IF(N23="ДА",((ROUND((R23/1000),0)-1)*4+28)*S23,((ROUND((R23/1000),0)-1)*2+28)*S23)),"без пластин")))</f>
        <v>без пластин</v>
      </c>
      <c r="I23" s="61">
        <f t="shared" ref="I23:I86" si="8">M23*S23</f>
        <v>0</v>
      </c>
      <c r="J23" s="68">
        <f t="shared" ref="J23:J86" si="9">P23*U23</f>
        <v>0</v>
      </c>
      <c r="K23" s="68">
        <f t="shared" ref="K23:K86" si="10">0.2</f>
        <v>0.2</v>
      </c>
      <c r="L23" s="68">
        <f t="shared" ref="L23:L86" si="11">IF(N23="ДА",1.5,0.2)</f>
        <v>0.2</v>
      </c>
      <c r="M23" s="68"/>
      <c r="N23" s="68" t="str">
        <f t="shared" ref="N23:N32" si="12">IF(P23=44.45,"ДА","НЕТ")</f>
        <v>НЕТ</v>
      </c>
      <c r="O23" s="68"/>
      <c r="P23" s="90"/>
      <c r="Q23" s="90"/>
      <c r="R23" s="90"/>
      <c r="S23" s="91"/>
      <c r="T23" s="92"/>
      <c r="U23" s="68"/>
      <c r="V23" s="68"/>
      <c r="W23" s="68"/>
      <c r="X23" s="70">
        <f t="shared" si="4"/>
        <v>0</v>
      </c>
      <c r="Y23" s="68"/>
      <c r="Z23" s="71">
        <f t="shared" ref="Z23:Z27" si="13">IF(Y23="ДА",F23/E23*813,0)</f>
        <v>0</v>
      </c>
      <c r="AA23" s="70">
        <f t="shared" ref="AA23:AA86" si="14">IF(X23&lt;1,0,IF(X23&lt;790,813,IF(X23&lt;1560,1575,IF(X23&lt;1666,1676,IF(X23&lt;1766,1778,IF(X23&lt;1866,1880,IF(X23&lt;2096,2134,2362)))))))</f>
        <v>0</v>
      </c>
      <c r="AB23" s="71">
        <f t="shared" ref="AB23:AB86" si="15">P23*Q23*R23*V23/1000000000*S23</f>
        <v>0</v>
      </c>
    </row>
    <row r="24" spans="1:29" x14ac:dyDescent="0.25">
      <c r="A24" s="68"/>
      <c r="B24" s="68"/>
      <c r="C24" s="68"/>
      <c r="D24" s="68"/>
      <c r="E24" s="61" t="str">
        <f t="shared" si="0"/>
        <v/>
      </c>
      <c r="F24" s="64" t="str">
        <f t="shared" si="5"/>
        <v/>
      </c>
      <c r="G24" s="61">
        <f t="shared" si="6"/>
        <v>0</v>
      </c>
      <c r="H24" s="65" t="str">
        <f t="shared" si="7"/>
        <v>без пластин</v>
      </c>
      <c r="I24" s="61">
        <f t="shared" si="8"/>
        <v>0</v>
      </c>
      <c r="J24" s="68">
        <f t="shared" si="9"/>
        <v>0</v>
      </c>
      <c r="K24" s="68">
        <f t="shared" si="10"/>
        <v>0.2</v>
      </c>
      <c r="L24" s="68">
        <f t="shared" si="11"/>
        <v>0.2</v>
      </c>
      <c r="M24" s="68"/>
      <c r="N24" s="68" t="str">
        <f t="shared" si="12"/>
        <v>НЕТ</v>
      </c>
      <c r="O24" s="68"/>
      <c r="P24" s="90"/>
      <c r="Q24" s="90"/>
      <c r="R24" s="90"/>
      <c r="S24" s="91"/>
      <c r="T24" s="92"/>
      <c r="U24" s="68"/>
      <c r="V24" s="68"/>
      <c r="W24" s="68"/>
      <c r="X24" s="70">
        <f t="shared" si="4"/>
        <v>0</v>
      </c>
      <c r="Y24" s="68"/>
      <c r="Z24" s="71">
        <f t="shared" si="13"/>
        <v>0</v>
      </c>
      <c r="AA24" s="70">
        <f t="shared" si="14"/>
        <v>0</v>
      </c>
      <c r="AB24" s="71">
        <f t="shared" si="15"/>
        <v>0</v>
      </c>
    </row>
    <row r="25" spans="1:29" x14ac:dyDescent="0.25">
      <c r="A25" s="68"/>
      <c r="B25" s="68"/>
      <c r="C25" s="68"/>
      <c r="D25" s="68"/>
      <c r="E25" s="61" t="str">
        <f t="shared" si="0"/>
        <v/>
      </c>
      <c r="F25" s="64" t="str">
        <f t="shared" si="5"/>
        <v/>
      </c>
      <c r="G25" s="61">
        <f t="shared" si="6"/>
        <v>0</v>
      </c>
      <c r="H25" s="65" t="str">
        <f t="shared" si="7"/>
        <v>без пластин</v>
      </c>
      <c r="I25" s="61">
        <f t="shared" si="8"/>
        <v>0</v>
      </c>
      <c r="J25" s="68">
        <f t="shared" si="9"/>
        <v>0</v>
      </c>
      <c r="K25" s="68">
        <f t="shared" si="10"/>
        <v>0.2</v>
      </c>
      <c r="L25" s="68">
        <f t="shared" si="11"/>
        <v>0.2</v>
      </c>
      <c r="M25" s="68"/>
      <c r="N25" s="68" t="str">
        <f t="shared" si="12"/>
        <v>НЕТ</v>
      </c>
      <c r="O25" s="68"/>
      <c r="P25" s="90"/>
      <c r="Q25" s="90"/>
      <c r="R25" s="90"/>
      <c r="S25" s="91"/>
      <c r="T25" s="92"/>
      <c r="U25" s="68"/>
      <c r="V25" s="68"/>
      <c r="W25" s="68"/>
      <c r="X25" s="70">
        <f t="shared" si="4"/>
        <v>0</v>
      </c>
      <c r="Y25" s="68"/>
      <c r="Z25" s="71">
        <f t="shared" si="13"/>
        <v>0</v>
      </c>
      <c r="AA25" s="70">
        <f t="shared" si="14"/>
        <v>0</v>
      </c>
      <c r="AB25" s="71">
        <f t="shared" si="15"/>
        <v>0</v>
      </c>
    </row>
    <row r="26" spans="1:29" x14ac:dyDescent="0.25">
      <c r="A26" s="68"/>
      <c r="B26" s="68"/>
      <c r="C26" s="68"/>
      <c r="D26" s="68"/>
      <c r="E26" s="61" t="str">
        <f t="shared" si="0"/>
        <v/>
      </c>
      <c r="F26" s="64" t="str">
        <f t="shared" si="5"/>
        <v/>
      </c>
      <c r="G26" s="61">
        <f t="shared" si="6"/>
        <v>0</v>
      </c>
      <c r="H26" s="65" t="str">
        <f t="shared" si="7"/>
        <v>без пластин</v>
      </c>
      <c r="I26" s="61">
        <f t="shared" si="8"/>
        <v>0</v>
      </c>
      <c r="J26" s="68">
        <f t="shared" si="9"/>
        <v>0</v>
      </c>
      <c r="K26" s="68">
        <f t="shared" si="10"/>
        <v>0.2</v>
      </c>
      <c r="L26" s="68">
        <f t="shared" si="11"/>
        <v>0.2</v>
      </c>
      <c r="M26" s="68"/>
      <c r="N26" s="68" t="str">
        <f t="shared" si="12"/>
        <v>НЕТ</v>
      </c>
      <c r="O26" s="68"/>
      <c r="P26" s="90"/>
      <c r="Q26" s="90"/>
      <c r="R26" s="90"/>
      <c r="S26" s="91"/>
      <c r="T26" s="92"/>
      <c r="U26" s="68"/>
      <c r="V26" s="68"/>
      <c r="W26" s="68"/>
      <c r="X26" s="70">
        <f t="shared" si="4"/>
        <v>0</v>
      </c>
      <c r="Y26" s="68"/>
      <c r="Z26" s="71">
        <f t="shared" si="13"/>
        <v>0</v>
      </c>
      <c r="AA26" s="70">
        <f t="shared" si="14"/>
        <v>0</v>
      </c>
      <c r="AB26" s="71">
        <f t="shared" si="15"/>
        <v>0</v>
      </c>
    </row>
    <row r="27" spans="1:29" x14ac:dyDescent="0.25">
      <c r="A27" s="68"/>
      <c r="B27" s="68"/>
      <c r="C27" s="68"/>
      <c r="D27" s="68"/>
      <c r="E27" s="61" t="str">
        <f t="shared" si="0"/>
        <v/>
      </c>
      <c r="F27" s="64" t="str">
        <f t="shared" si="5"/>
        <v/>
      </c>
      <c r="G27" s="61">
        <f t="shared" si="6"/>
        <v>0</v>
      </c>
      <c r="H27" s="65" t="str">
        <f t="shared" si="7"/>
        <v>без пластин</v>
      </c>
      <c r="I27" s="61">
        <f t="shared" si="8"/>
        <v>0</v>
      </c>
      <c r="J27" s="68">
        <f t="shared" si="9"/>
        <v>0</v>
      </c>
      <c r="K27" s="68">
        <f t="shared" si="10"/>
        <v>0.2</v>
      </c>
      <c r="L27" s="68">
        <f t="shared" si="11"/>
        <v>0.2</v>
      </c>
      <c r="M27" s="68"/>
      <c r="N27" s="68" t="str">
        <f t="shared" si="12"/>
        <v>НЕТ</v>
      </c>
      <c r="O27" s="68"/>
      <c r="P27" s="90"/>
      <c r="Q27" s="90"/>
      <c r="R27" s="90"/>
      <c r="S27" s="91"/>
      <c r="T27" s="92"/>
      <c r="U27" s="68"/>
      <c r="V27" s="68"/>
      <c r="W27" s="68"/>
      <c r="X27" s="70">
        <f t="shared" si="4"/>
        <v>0</v>
      </c>
      <c r="Y27" s="68"/>
      <c r="Z27" s="71">
        <f t="shared" si="13"/>
        <v>0</v>
      </c>
      <c r="AA27" s="70">
        <f t="shared" si="14"/>
        <v>0</v>
      </c>
      <c r="AB27" s="71">
        <f t="shared" si="15"/>
        <v>0</v>
      </c>
    </row>
    <row r="28" spans="1:29" x14ac:dyDescent="0.25">
      <c r="A28" s="68"/>
      <c r="B28" s="68"/>
      <c r="C28" s="68"/>
      <c r="D28" s="68"/>
      <c r="E28" s="61" t="str">
        <f t="shared" si="0"/>
        <v/>
      </c>
      <c r="F28" s="64" t="str">
        <f t="shared" si="5"/>
        <v/>
      </c>
      <c r="G28" s="61">
        <f t="shared" si="6"/>
        <v>0</v>
      </c>
      <c r="H28" s="65" t="str">
        <f t="shared" si="7"/>
        <v>без пластин</v>
      </c>
      <c r="I28" s="61">
        <f t="shared" si="8"/>
        <v>0</v>
      </c>
      <c r="J28" s="68">
        <f t="shared" si="9"/>
        <v>0</v>
      </c>
      <c r="K28" s="68">
        <f t="shared" si="10"/>
        <v>0.2</v>
      </c>
      <c r="L28" s="68">
        <f t="shared" si="11"/>
        <v>0.2</v>
      </c>
      <c r="M28" s="68"/>
      <c r="N28" s="68" t="str">
        <f t="shared" si="12"/>
        <v>НЕТ</v>
      </c>
      <c r="O28" s="68"/>
      <c r="P28" s="90"/>
      <c r="Q28" s="90"/>
      <c r="R28" s="90"/>
      <c r="S28" s="91"/>
      <c r="T28" s="92"/>
      <c r="U28" s="68"/>
      <c r="V28" s="68"/>
      <c r="W28" s="68"/>
      <c r="X28" s="70">
        <f t="shared" si="4"/>
        <v>0</v>
      </c>
      <c r="Y28" s="68"/>
      <c r="Z28" s="71">
        <f t="shared" ref="Z28:Z86" si="16">IF(Y28="ДА",F28/E28*813,0)</f>
        <v>0</v>
      </c>
      <c r="AA28" s="70">
        <f t="shared" si="14"/>
        <v>0</v>
      </c>
      <c r="AB28" s="71">
        <f t="shared" si="15"/>
        <v>0</v>
      </c>
    </row>
    <row r="29" spans="1:29" x14ac:dyDescent="0.25">
      <c r="A29" s="68"/>
      <c r="B29" s="68"/>
      <c r="C29" s="68"/>
      <c r="D29" s="68"/>
      <c r="E29" s="61" t="str">
        <f t="shared" si="0"/>
        <v/>
      </c>
      <c r="F29" s="64" t="str">
        <f t="shared" si="5"/>
        <v/>
      </c>
      <c r="G29" s="61">
        <f t="shared" si="6"/>
        <v>0</v>
      </c>
      <c r="H29" s="65" t="str">
        <f t="shared" si="7"/>
        <v>без пластин</v>
      </c>
      <c r="I29" s="61">
        <f t="shared" si="8"/>
        <v>0</v>
      </c>
      <c r="J29" s="68">
        <f t="shared" si="9"/>
        <v>0</v>
      </c>
      <c r="K29" s="68">
        <f t="shared" si="10"/>
        <v>0.2</v>
      </c>
      <c r="L29" s="68">
        <f t="shared" si="11"/>
        <v>0.2</v>
      </c>
      <c r="M29" s="68"/>
      <c r="N29" s="68" t="str">
        <f t="shared" si="12"/>
        <v>НЕТ</v>
      </c>
      <c r="O29" s="68"/>
      <c r="P29" s="90"/>
      <c r="Q29" s="90"/>
      <c r="R29" s="90"/>
      <c r="S29" s="91"/>
      <c r="T29" s="92"/>
      <c r="U29" s="68"/>
      <c r="V29" s="68"/>
      <c r="W29" s="68"/>
      <c r="X29" s="70">
        <f t="shared" si="4"/>
        <v>0</v>
      </c>
      <c r="Y29" s="68"/>
      <c r="Z29" s="71">
        <f t="shared" si="16"/>
        <v>0</v>
      </c>
      <c r="AA29" s="70">
        <f t="shared" si="14"/>
        <v>0</v>
      </c>
      <c r="AB29" s="71">
        <f t="shared" si="15"/>
        <v>0</v>
      </c>
    </row>
    <row r="30" spans="1:29" x14ac:dyDescent="0.25">
      <c r="A30" s="68"/>
      <c r="B30" s="68"/>
      <c r="C30" s="68"/>
      <c r="D30" s="68"/>
      <c r="E30" s="61" t="str">
        <f t="shared" si="0"/>
        <v/>
      </c>
      <c r="F30" s="64" t="str">
        <f t="shared" si="5"/>
        <v/>
      </c>
      <c r="G30" s="61">
        <f t="shared" si="6"/>
        <v>0</v>
      </c>
      <c r="H30" s="65" t="str">
        <f t="shared" si="7"/>
        <v>без пластин</v>
      </c>
      <c r="I30" s="61">
        <f t="shared" si="8"/>
        <v>0</v>
      </c>
      <c r="J30" s="68">
        <f t="shared" si="9"/>
        <v>0</v>
      </c>
      <c r="K30" s="68">
        <f t="shared" si="10"/>
        <v>0.2</v>
      </c>
      <c r="L30" s="68">
        <f t="shared" si="11"/>
        <v>0.2</v>
      </c>
      <c r="M30" s="68"/>
      <c r="N30" s="68" t="str">
        <f t="shared" si="12"/>
        <v>НЕТ</v>
      </c>
      <c r="O30" s="68"/>
      <c r="P30" s="90"/>
      <c r="Q30" s="90"/>
      <c r="R30" s="90"/>
      <c r="S30" s="91"/>
      <c r="T30" s="92"/>
      <c r="U30" s="68"/>
      <c r="V30" s="68"/>
      <c r="W30" s="68"/>
      <c r="X30" s="70">
        <f t="shared" si="4"/>
        <v>0</v>
      </c>
      <c r="Y30" s="68"/>
      <c r="Z30" s="71">
        <f t="shared" si="16"/>
        <v>0</v>
      </c>
      <c r="AA30" s="70">
        <f t="shared" si="14"/>
        <v>0</v>
      </c>
      <c r="AB30" s="71">
        <f t="shared" si="15"/>
        <v>0</v>
      </c>
    </row>
    <row r="31" spans="1:29" x14ac:dyDescent="0.25">
      <c r="A31" s="68"/>
      <c r="B31" s="68"/>
      <c r="C31" s="68"/>
      <c r="D31" s="68"/>
      <c r="E31" s="61" t="str">
        <f t="shared" si="0"/>
        <v/>
      </c>
      <c r="F31" s="64" t="str">
        <f t="shared" si="5"/>
        <v/>
      </c>
      <c r="G31" s="61">
        <f t="shared" si="6"/>
        <v>0</v>
      </c>
      <c r="H31" s="65" t="str">
        <f t="shared" si="7"/>
        <v>без пластин</v>
      </c>
      <c r="I31" s="61">
        <f t="shared" si="8"/>
        <v>0</v>
      </c>
      <c r="J31" s="68">
        <f t="shared" si="9"/>
        <v>0</v>
      </c>
      <c r="K31" s="68">
        <f t="shared" si="10"/>
        <v>0.2</v>
      </c>
      <c r="L31" s="68">
        <f t="shared" si="11"/>
        <v>0.2</v>
      </c>
      <c r="M31" s="68"/>
      <c r="N31" s="68" t="str">
        <f t="shared" si="12"/>
        <v>НЕТ</v>
      </c>
      <c r="O31" s="68"/>
      <c r="P31" s="90"/>
      <c r="Q31" s="90"/>
      <c r="R31" s="90"/>
      <c r="S31" s="91"/>
      <c r="T31" s="92"/>
      <c r="U31" s="68"/>
      <c r="V31" s="68"/>
      <c r="W31" s="68"/>
      <c r="X31" s="70">
        <f t="shared" si="4"/>
        <v>0</v>
      </c>
      <c r="Y31" s="68"/>
      <c r="Z31" s="71">
        <f t="shared" si="16"/>
        <v>0</v>
      </c>
      <c r="AA31" s="70">
        <f t="shared" si="14"/>
        <v>0</v>
      </c>
      <c r="AB31" s="71">
        <f t="shared" si="15"/>
        <v>0</v>
      </c>
    </row>
    <row r="32" spans="1:29" x14ac:dyDescent="0.25">
      <c r="A32" s="68"/>
      <c r="B32" s="68"/>
      <c r="C32" s="68"/>
      <c r="D32" s="68"/>
      <c r="E32" s="61" t="str">
        <f t="shared" si="0"/>
        <v/>
      </c>
      <c r="F32" s="64" t="str">
        <f t="shared" si="5"/>
        <v/>
      </c>
      <c r="G32" s="61">
        <f t="shared" si="6"/>
        <v>0</v>
      </c>
      <c r="H32" s="65" t="str">
        <f t="shared" si="7"/>
        <v>без пластин</v>
      </c>
      <c r="I32" s="61">
        <f t="shared" si="8"/>
        <v>0</v>
      </c>
      <c r="J32" s="68">
        <f t="shared" si="9"/>
        <v>0</v>
      </c>
      <c r="K32" s="68">
        <f t="shared" si="10"/>
        <v>0.2</v>
      </c>
      <c r="L32" s="68">
        <f t="shared" si="11"/>
        <v>0.2</v>
      </c>
      <c r="M32" s="68"/>
      <c r="N32" s="68" t="str">
        <f t="shared" si="12"/>
        <v>НЕТ</v>
      </c>
      <c r="O32" s="68"/>
      <c r="P32" s="90"/>
      <c r="Q32" s="90"/>
      <c r="R32" s="90"/>
      <c r="S32" s="91"/>
      <c r="T32" s="92"/>
      <c r="U32" s="68"/>
      <c r="V32" s="68"/>
      <c r="W32" s="68"/>
      <c r="X32" s="70">
        <f t="shared" si="4"/>
        <v>0</v>
      </c>
      <c r="Y32" s="68"/>
      <c r="Z32" s="71">
        <f t="shared" si="16"/>
        <v>0</v>
      </c>
      <c r="AA32" s="70">
        <f t="shared" si="14"/>
        <v>0</v>
      </c>
      <c r="AB32" s="71">
        <f t="shared" si="15"/>
        <v>0</v>
      </c>
    </row>
    <row r="33" spans="1:28" x14ac:dyDescent="0.25">
      <c r="A33" s="68"/>
      <c r="B33" s="68"/>
      <c r="C33" s="68"/>
      <c r="D33" s="68"/>
      <c r="E33" s="61" t="str">
        <f t="shared" ref="E33:E86" si="17">IF(A33="","",IF(Y33="НЕТ",AA33,IF(AA33=2362,2134,IF(AA33=2134,1880,IF(AA33=1880,1778,IF(AA33=1778,1676,IF(AA33=0,0,1575)))))))</f>
        <v/>
      </c>
      <c r="F33" s="64" t="str">
        <f t="shared" si="5"/>
        <v/>
      </c>
      <c r="G33" s="61">
        <f t="shared" si="6"/>
        <v>0</v>
      </c>
      <c r="H33" s="65" t="str">
        <f t="shared" si="7"/>
        <v>без пластин</v>
      </c>
      <c r="I33" s="61">
        <f t="shared" si="8"/>
        <v>0</v>
      </c>
      <c r="J33" s="68">
        <f t="shared" si="9"/>
        <v>0</v>
      </c>
      <c r="K33" s="68">
        <f t="shared" si="10"/>
        <v>0.2</v>
      </c>
      <c r="L33" s="68">
        <f t="shared" si="11"/>
        <v>0.2</v>
      </c>
      <c r="M33" s="68"/>
      <c r="N33" s="68" t="str">
        <f t="shared" si="3"/>
        <v>НЕТ</v>
      </c>
      <c r="O33" s="68"/>
      <c r="P33" s="69"/>
      <c r="Q33" s="69"/>
      <c r="R33" s="69"/>
      <c r="S33" s="68"/>
      <c r="T33" s="68"/>
      <c r="U33" s="68"/>
      <c r="V33" s="68"/>
      <c r="W33" s="68"/>
      <c r="X33" s="70">
        <f t="shared" si="4"/>
        <v>0</v>
      </c>
      <c r="Y33" s="68"/>
      <c r="Z33" s="71">
        <f t="shared" si="16"/>
        <v>0</v>
      </c>
      <c r="AA33" s="70">
        <f t="shared" si="14"/>
        <v>0</v>
      </c>
      <c r="AB33" s="71">
        <f t="shared" si="15"/>
        <v>0</v>
      </c>
    </row>
    <row r="34" spans="1:28" x14ac:dyDescent="0.25">
      <c r="A34" s="68"/>
      <c r="B34" s="68"/>
      <c r="C34" s="68"/>
      <c r="D34" s="68"/>
      <c r="E34" s="61" t="str">
        <f t="shared" si="17"/>
        <v/>
      </c>
      <c r="F34" s="64" t="str">
        <f t="shared" si="5"/>
        <v/>
      </c>
      <c r="G34" s="61">
        <f t="shared" si="6"/>
        <v>0</v>
      </c>
      <c r="H34" s="65" t="str">
        <f t="shared" si="7"/>
        <v>без пластин</v>
      </c>
      <c r="I34" s="61">
        <f t="shared" si="8"/>
        <v>0</v>
      </c>
      <c r="J34" s="68">
        <f t="shared" si="9"/>
        <v>0</v>
      </c>
      <c r="K34" s="68">
        <f t="shared" si="10"/>
        <v>0.2</v>
      </c>
      <c r="L34" s="68">
        <f t="shared" si="11"/>
        <v>0.2</v>
      </c>
      <c r="M34" s="68"/>
      <c r="N34" s="68" t="str">
        <f t="shared" si="3"/>
        <v>НЕТ</v>
      </c>
      <c r="O34" s="68"/>
      <c r="P34" s="69"/>
      <c r="Q34" s="69"/>
      <c r="R34" s="69"/>
      <c r="S34" s="68"/>
      <c r="T34" s="68"/>
      <c r="U34" s="68"/>
      <c r="V34" s="68"/>
      <c r="W34" s="68"/>
      <c r="X34" s="70">
        <f t="shared" si="4"/>
        <v>0</v>
      </c>
      <c r="Y34" s="68"/>
      <c r="Z34" s="71">
        <f t="shared" si="16"/>
        <v>0</v>
      </c>
      <c r="AA34" s="70">
        <f t="shared" si="14"/>
        <v>0</v>
      </c>
      <c r="AB34" s="71">
        <f t="shared" si="15"/>
        <v>0</v>
      </c>
    </row>
    <row r="35" spans="1:28" x14ac:dyDescent="0.25">
      <c r="A35" s="68"/>
      <c r="B35" s="68"/>
      <c r="C35" s="68"/>
      <c r="D35" s="68"/>
      <c r="E35" s="61" t="str">
        <f t="shared" si="17"/>
        <v/>
      </c>
      <c r="F35" s="64" t="str">
        <f t="shared" si="5"/>
        <v/>
      </c>
      <c r="G35" s="61">
        <f t="shared" si="6"/>
        <v>0</v>
      </c>
      <c r="H35" s="65" t="str">
        <f t="shared" si="7"/>
        <v>без пластин</v>
      </c>
      <c r="I35" s="61">
        <f t="shared" si="8"/>
        <v>0</v>
      </c>
      <c r="J35" s="68">
        <f t="shared" si="9"/>
        <v>0</v>
      </c>
      <c r="K35" s="68">
        <f t="shared" si="10"/>
        <v>0.2</v>
      </c>
      <c r="L35" s="68">
        <f t="shared" si="11"/>
        <v>0.2</v>
      </c>
      <c r="M35" s="68"/>
      <c r="N35" s="68" t="str">
        <f t="shared" si="3"/>
        <v>НЕТ</v>
      </c>
      <c r="O35" s="68"/>
      <c r="P35" s="69"/>
      <c r="Q35" s="69"/>
      <c r="R35" s="69"/>
      <c r="S35" s="68"/>
      <c r="T35" s="68"/>
      <c r="U35" s="68"/>
      <c r="V35" s="68"/>
      <c r="W35" s="68"/>
      <c r="X35" s="70">
        <f t="shared" si="4"/>
        <v>0</v>
      </c>
      <c r="Y35" s="68"/>
      <c r="Z35" s="71">
        <f t="shared" si="16"/>
        <v>0</v>
      </c>
      <c r="AA35" s="70">
        <f t="shared" si="14"/>
        <v>0</v>
      </c>
      <c r="AB35" s="71">
        <f t="shared" si="15"/>
        <v>0</v>
      </c>
    </row>
    <row r="36" spans="1:28" x14ac:dyDescent="0.25">
      <c r="A36" s="68"/>
      <c r="B36" s="68"/>
      <c r="C36" s="68"/>
      <c r="D36" s="68"/>
      <c r="E36" s="61" t="str">
        <f t="shared" si="17"/>
        <v/>
      </c>
      <c r="F36" s="64" t="str">
        <f t="shared" si="5"/>
        <v/>
      </c>
      <c r="G36" s="61">
        <f t="shared" si="6"/>
        <v>0</v>
      </c>
      <c r="H36" s="65" t="str">
        <f t="shared" si="7"/>
        <v>без пластин</v>
      </c>
      <c r="I36" s="61">
        <f t="shared" si="8"/>
        <v>0</v>
      </c>
      <c r="J36" s="68">
        <f t="shared" si="9"/>
        <v>0</v>
      </c>
      <c r="K36" s="68">
        <f t="shared" si="10"/>
        <v>0.2</v>
      </c>
      <c r="L36" s="68">
        <f t="shared" si="11"/>
        <v>0.2</v>
      </c>
      <c r="M36" s="68"/>
      <c r="N36" s="68" t="str">
        <f t="shared" si="3"/>
        <v>НЕТ</v>
      </c>
      <c r="O36" s="68"/>
      <c r="P36" s="69"/>
      <c r="Q36" s="69"/>
      <c r="R36" s="69"/>
      <c r="S36" s="68"/>
      <c r="T36" s="68"/>
      <c r="U36" s="68"/>
      <c r="V36" s="68"/>
      <c r="W36" s="68"/>
      <c r="X36" s="70">
        <f t="shared" si="4"/>
        <v>0</v>
      </c>
      <c r="Y36" s="68"/>
      <c r="Z36" s="71">
        <f t="shared" si="16"/>
        <v>0</v>
      </c>
      <c r="AA36" s="70">
        <f t="shared" si="14"/>
        <v>0</v>
      </c>
      <c r="AB36" s="71">
        <f t="shared" si="15"/>
        <v>0</v>
      </c>
    </row>
    <row r="37" spans="1:28" x14ac:dyDescent="0.25">
      <c r="A37" s="68"/>
      <c r="B37" s="68"/>
      <c r="C37" s="68"/>
      <c r="D37" s="68"/>
      <c r="E37" s="61" t="str">
        <f t="shared" si="17"/>
        <v/>
      </c>
      <c r="F37" s="64" t="str">
        <f t="shared" si="5"/>
        <v/>
      </c>
      <c r="G37" s="61">
        <f t="shared" si="6"/>
        <v>0</v>
      </c>
      <c r="H37" s="65" t="str">
        <f t="shared" si="7"/>
        <v>без пластин</v>
      </c>
      <c r="I37" s="61">
        <f t="shared" si="8"/>
        <v>0</v>
      </c>
      <c r="J37" s="68">
        <f t="shared" si="9"/>
        <v>0</v>
      </c>
      <c r="K37" s="68">
        <f t="shared" si="10"/>
        <v>0.2</v>
      </c>
      <c r="L37" s="68">
        <f t="shared" si="11"/>
        <v>0.2</v>
      </c>
      <c r="M37" s="68"/>
      <c r="N37" s="68" t="str">
        <f t="shared" ref="N37:N86" si="18">IF(P37=44.45,"ДА","НЕТ")</f>
        <v>НЕТ</v>
      </c>
      <c r="O37" s="68"/>
      <c r="P37" s="69"/>
      <c r="Q37" s="69"/>
      <c r="R37" s="69"/>
      <c r="S37" s="68"/>
      <c r="T37" s="68"/>
      <c r="U37" s="68"/>
      <c r="V37" s="68"/>
      <c r="W37" s="68"/>
      <c r="X37" s="70">
        <f t="shared" si="4"/>
        <v>0</v>
      </c>
      <c r="Y37" s="68"/>
      <c r="Z37" s="71">
        <f t="shared" si="16"/>
        <v>0</v>
      </c>
      <c r="AA37" s="70">
        <f t="shared" si="14"/>
        <v>0</v>
      </c>
      <c r="AB37" s="71">
        <f t="shared" si="15"/>
        <v>0</v>
      </c>
    </row>
    <row r="38" spans="1:28" x14ac:dyDescent="0.25">
      <c r="A38" s="68"/>
      <c r="B38" s="68"/>
      <c r="C38" s="68"/>
      <c r="D38" s="68"/>
      <c r="E38" s="61" t="str">
        <f t="shared" si="17"/>
        <v/>
      </c>
      <c r="F38" s="64" t="str">
        <f t="shared" si="5"/>
        <v/>
      </c>
      <c r="G38" s="61">
        <f t="shared" si="6"/>
        <v>0</v>
      </c>
      <c r="H38" s="65" t="str">
        <f t="shared" si="7"/>
        <v>без пластин</v>
      </c>
      <c r="I38" s="61">
        <f t="shared" si="8"/>
        <v>0</v>
      </c>
      <c r="J38" s="68">
        <f t="shared" si="9"/>
        <v>0</v>
      </c>
      <c r="K38" s="68">
        <f t="shared" si="10"/>
        <v>0.2</v>
      </c>
      <c r="L38" s="68">
        <f t="shared" si="11"/>
        <v>0.2</v>
      </c>
      <c r="M38" s="68"/>
      <c r="N38" s="68" t="str">
        <f t="shared" si="18"/>
        <v>НЕТ</v>
      </c>
      <c r="O38" s="68"/>
      <c r="P38" s="69"/>
      <c r="Q38" s="69"/>
      <c r="R38" s="69"/>
      <c r="S38" s="68"/>
      <c r="T38" s="68"/>
      <c r="U38" s="68"/>
      <c r="V38" s="68"/>
      <c r="W38" s="68"/>
      <c r="X38" s="70">
        <f t="shared" si="4"/>
        <v>0</v>
      </c>
      <c r="Y38" s="68"/>
      <c r="Z38" s="71">
        <f t="shared" si="16"/>
        <v>0</v>
      </c>
      <c r="AA38" s="70">
        <f t="shared" si="14"/>
        <v>0</v>
      </c>
      <c r="AB38" s="71">
        <f t="shared" si="15"/>
        <v>0</v>
      </c>
    </row>
    <row r="39" spans="1:28" x14ac:dyDescent="0.25">
      <c r="A39" s="68"/>
      <c r="B39" s="68"/>
      <c r="C39" s="68"/>
      <c r="D39" s="68"/>
      <c r="E39" s="61" t="str">
        <f t="shared" si="17"/>
        <v/>
      </c>
      <c r="F39" s="64" t="str">
        <f t="shared" si="5"/>
        <v/>
      </c>
      <c r="G39" s="61">
        <f t="shared" si="6"/>
        <v>0</v>
      </c>
      <c r="H39" s="65" t="str">
        <f t="shared" si="7"/>
        <v>без пластин</v>
      </c>
      <c r="I39" s="61">
        <f t="shared" si="8"/>
        <v>0</v>
      </c>
      <c r="J39" s="68">
        <f t="shared" si="9"/>
        <v>0</v>
      </c>
      <c r="K39" s="68">
        <f t="shared" si="10"/>
        <v>0.2</v>
      </c>
      <c r="L39" s="68">
        <f t="shared" si="11"/>
        <v>0.2</v>
      </c>
      <c r="M39" s="68"/>
      <c r="N39" s="68" t="str">
        <f t="shared" si="18"/>
        <v>НЕТ</v>
      </c>
      <c r="O39" s="68"/>
      <c r="P39" s="69"/>
      <c r="Q39" s="69"/>
      <c r="R39" s="69"/>
      <c r="S39" s="68"/>
      <c r="T39" s="68"/>
      <c r="U39" s="68"/>
      <c r="V39" s="68"/>
      <c r="W39" s="68"/>
      <c r="X39" s="70">
        <f t="shared" si="4"/>
        <v>0</v>
      </c>
      <c r="Y39" s="68"/>
      <c r="Z39" s="71">
        <f t="shared" si="16"/>
        <v>0</v>
      </c>
      <c r="AA39" s="70">
        <f t="shared" si="14"/>
        <v>0</v>
      </c>
      <c r="AB39" s="71">
        <f t="shared" si="15"/>
        <v>0</v>
      </c>
    </row>
    <row r="40" spans="1:28" x14ac:dyDescent="0.25">
      <c r="A40" s="68"/>
      <c r="B40" s="68"/>
      <c r="C40" s="68"/>
      <c r="D40" s="68"/>
      <c r="E40" s="61" t="str">
        <f t="shared" si="17"/>
        <v/>
      </c>
      <c r="F40" s="64" t="str">
        <f t="shared" si="5"/>
        <v/>
      </c>
      <c r="G40" s="61">
        <f t="shared" si="6"/>
        <v>0</v>
      </c>
      <c r="H40" s="65" t="str">
        <f t="shared" si="7"/>
        <v>без пластин</v>
      </c>
      <c r="I40" s="61">
        <f t="shared" si="8"/>
        <v>0</v>
      </c>
      <c r="J40" s="68">
        <f t="shared" si="9"/>
        <v>0</v>
      </c>
      <c r="K40" s="68">
        <f t="shared" si="10"/>
        <v>0.2</v>
      </c>
      <c r="L40" s="68">
        <f t="shared" si="11"/>
        <v>0.2</v>
      </c>
      <c r="M40" s="68"/>
      <c r="N40" s="68" t="str">
        <f t="shared" si="18"/>
        <v>НЕТ</v>
      </c>
      <c r="O40" s="68"/>
      <c r="P40" s="69"/>
      <c r="Q40" s="69"/>
      <c r="R40" s="69"/>
      <c r="S40" s="68"/>
      <c r="T40" s="68"/>
      <c r="U40" s="68"/>
      <c r="V40" s="68"/>
      <c r="W40" s="68"/>
      <c r="X40" s="70">
        <f t="shared" si="4"/>
        <v>0</v>
      </c>
      <c r="Y40" s="68"/>
      <c r="Z40" s="71">
        <f t="shared" si="16"/>
        <v>0</v>
      </c>
      <c r="AA40" s="70">
        <f t="shared" si="14"/>
        <v>0</v>
      </c>
      <c r="AB40" s="71">
        <f t="shared" si="15"/>
        <v>0</v>
      </c>
    </row>
    <row r="41" spans="1:28" x14ac:dyDescent="0.25">
      <c r="A41" s="68"/>
      <c r="B41" s="68"/>
      <c r="C41" s="68"/>
      <c r="D41" s="68"/>
      <c r="E41" s="61" t="str">
        <f t="shared" si="17"/>
        <v/>
      </c>
      <c r="F41" s="64" t="str">
        <f t="shared" si="5"/>
        <v/>
      </c>
      <c r="G41" s="61">
        <f t="shared" si="6"/>
        <v>0</v>
      </c>
      <c r="H41" s="65" t="str">
        <f t="shared" si="7"/>
        <v>без пластин</v>
      </c>
      <c r="I41" s="61">
        <f t="shared" si="8"/>
        <v>0</v>
      </c>
      <c r="J41" s="68">
        <f t="shared" si="9"/>
        <v>0</v>
      </c>
      <c r="K41" s="68">
        <f t="shared" si="10"/>
        <v>0.2</v>
      </c>
      <c r="L41" s="68">
        <f t="shared" si="11"/>
        <v>0.2</v>
      </c>
      <c r="M41" s="68"/>
      <c r="N41" s="68" t="str">
        <f t="shared" si="18"/>
        <v>НЕТ</v>
      </c>
      <c r="O41" s="68"/>
      <c r="P41" s="69"/>
      <c r="Q41" s="69"/>
      <c r="R41" s="69"/>
      <c r="S41" s="68"/>
      <c r="T41" s="68"/>
      <c r="U41" s="68"/>
      <c r="V41" s="68"/>
      <c r="W41" s="68"/>
      <c r="X41" s="70">
        <f t="shared" si="4"/>
        <v>0</v>
      </c>
      <c r="Y41" s="68"/>
      <c r="Z41" s="71">
        <f t="shared" si="16"/>
        <v>0</v>
      </c>
      <c r="AA41" s="70">
        <f t="shared" si="14"/>
        <v>0</v>
      </c>
      <c r="AB41" s="71">
        <f t="shared" si="15"/>
        <v>0</v>
      </c>
    </row>
    <row r="42" spans="1:28" x14ac:dyDescent="0.25">
      <c r="A42" s="68"/>
      <c r="B42" s="68"/>
      <c r="C42" s="68"/>
      <c r="D42" s="68"/>
      <c r="E42" s="61" t="str">
        <f t="shared" si="17"/>
        <v/>
      </c>
      <c r="F42" s="64" t="str">
        <f t="shared" si="5"/>
        <v/>
      </c>
      <c r="G42" s="61">
        <f t="shared" si="6"/>
        <v>0</v>
      </c>
      <c r="H42" s="65" t="str">
        <f t="shared" si="7"/>
        <v>без пластин</v>
      </c>
      <c r="I42" s="61">
        <f t="shared" si="8"/>
        <v>0</v>
      </c>
      <c r="J42" s="68">
        <f t="shared" si="9"/>
        <v>0</v>
      </c>
      <c r="K42" s="68">
        <f t="shared" si="10"/>
        <v>0.2</v>
      </c>
      <c r="L42" s="68">
        <f t="shared" si="11"/>
        <v>0.2</v>
      </c>
      <c r="M42" s="68"/>
      <c r="N42" s="68" t="str">
        <f t="shared" si="18"/>
        <v>НЕТ</v>
      </c>
      <c r="O42" s="68"/>
      <c r="P42" s="69"/>
      <c r="Q42" s="69"/>
      <c r="R42" s="69"/>
      <c r="S42" s="68"/>
      <c r="T42" s="68"/>
      <c r="U42" s="68"/>
      <c r="V42" s="68"/>
      <c r="W42" s="68"/>
      <c r="X42" s="70">
        <f t="shared" si="4"/>
        <v>0</v>
      </c>
      <c r="Y42" s="68"/>
      <c r="Z42" s="71">
        <f t="shared" si="16"/>
        <v>0</v>
      </c>
      <c r="AA42" s="70">
        <f t="shared" si="14"/>
        <v>0</v>
      </c>
      <c r="AB42" s="71">
        <f t="shared" si="15"/>
        <v>0</v>
      </c>
    </row>
    <row r="43" spans="1:28" x14ac:dyDescent="0.25">
      <c r="A43" s="68"/>
      <c r="B43" s="68"/>
      <c r="C43" s="68"/>
      <c r="D43" s="68"/>
      <c r="E43" s="61" t="str">
        <f t="shared" si="17"/>
        <v/>
      </c>
      <c r="F43" s="64" t="str">
        <f t="shared" si="5"/>
        <v/>
      </c>
      <c r="G43" s="61">
        <f t="shared" si="6"/>
        <v>0</v>
      </c>
      <c r="H43" s="65" t="str">
        <f t="shared" si="7"/>
        <v>без пластин</v>
      </c>
      <c r="I43" s="61">
        <f t="shared" si="8"/>
        <v>0</v>
      </c>
      <c r="J43" s="68">
        <f t="shared" si="9"/>
        <v>0</v>
      </c>
      <c r="K43" s="68">
        <f t="shared" si="10"/>
        <v>0.2</v>
      </c>
      <c r="L43" s="68">
        <f t="shared" si="11"/>
        <v>0.2</v>
      </c>
      <c r="M43" s="68"/>
      <c r="N43" s="68" t="str">
        <f t="shared" si="18"/>
        <v>НЕТ</v>
      </c>
      <c r="O43" s="68"/>
      <c r="P43" s="69"/>
      <c r="Q43" s="69"/>
      <c r="R43" s="69"/>
      <c r="S43" s="68"/>
      <c r="T43" s="68"/>
      <c r="U43" s="68"/>
      <c r="V43" s="68"/>
      <c r="W43" s="68"/>
      <c r="X43" s="70">
        <f t="shared" si="4"/>
        <v>0</v>
      </c>
      <c r="Y43" s="68"/>
      <c r="Z43" s="71">
        <f t="shared" si="16"/>
        <v>0</v>
      </c>
      <c r="AA43" s="70">
        <f t="shared" si="14"/>
        <v>0</v>
      </c>
      <c r="AB43" s="71">
        <f t="shared" si="15"/>
        <v>0</v>
      </c>
    </row>
    <row r="44" spans="1:28" x14ac:dyDescent="0.25">
      <c r="A44" s="68"/>
      <c r="B44" s="68"/>
      <c r="C44" s="68"/>
      <c r="D44" s="68"/>
      <c r="E44" s="61" t="str">
        <f t="shared" si="17"/>
        <v/>
      </c>
      <c r="F44" s="64" t="str">
        <f t="shared" si="5"/>
        <v/>
      </c>
      <c r="G44" s="61">
        <f t="shared" si="6"/>
        <v>0</v>
      </c>
      <c r="H44" s="65" t="str">
        <f t="shared" si="7"/>
        <v>без пластин</v>
      </c>
      <c r="I44" s="61">
        <f t="shared" si="8"/>
        <v>0</v>
      </c>
      <c r="J44" s="68">
        <f t="shared" si="9"/>
        <v>0</v>
      </c>
      <c r="K44" s="68">
        <f t="shared" si="10"/>
        <v>0.2</v>
      </c>
      <c r="L44" s="68">
        <f t="shared" si="11"/>
        <v>0.2</v>
      </c>
      <c r="M44" s="68"/>
      <c r="N44" s="68" t="str">
        <f t="shared" si="18"/>
        <v>НЕТ</v>
      </c>
      <c r="O44" s="68"/>
      <c r="P44" s="69"/>
      <c r="Q44" s="69"/>
      <c r="R44" s="69"/>
      <c r="S44" s="68"/>
      <c r="T44" s="68"/>
      <c r="U44" s="68"/>
      <c r="V44" s="68"/>
      <c r="W44" s="68"/>
      <c r="X44" s="70">
        <f t="shared" si="4"/>
        <v>0</v>
      </c>
      <c r="Y44" s="68"/>
      <c r="Z44" s="71">
        <f t="shared" si="16"/>
        <v>0</v>
      </c>
      <c r="AA44" s="70">
        <f t="shared" si="14"/>
        <v>0</v>
      </c>
      <c r="AB44" s="71">
        <f t="shared" si="15"/>
        <v>0</v>
      </c>
    </row>
    <row r="45" spans="1:28" x14ac:dyDescent="0.25">
      <c r="A45" s="68"/>
      <c r="B45" s="68"/>
      <c r="C45" s="68"/>
      <c r="D45" s="68"/>
      <c r="E45" s="61" t="str">
        <f t="shared" si="17"/>
        <v/>
      </c>
      <c r="F45" s="64" t="str">
        <f t="shared" si="5"/>
        <v/>
      </c>
      <c r="G45" s="61">
        <f t="shared" si="6"/>
        <v>0</v>
      </c>
      <c r="H45" s="65" t="str">
        <f t="shared" si="7"/>
        <v>без пластин</v>
      </c>
      <c r="I45" s="61">
        <f t="shared" si="8"/>
        <v>0</v>
      </c>
      <c r="J45" s="68">
        <f t="shared" si="9"/>
        <v>0</v>
      </c>
      <c r="K45" s="68">
        <f t="shared" si="10"/>
        <v>0.2</v>
      </c>
      <c r="L45" s="68">
        <f t="shared" si="11"/>
        <v>0.2</v>
      </c>
      <c r="M45" s="68"/>
      <c r="N45" s="68" t="str">
        <f t="shared" si="18"/>
        <v>НЕТ</v>
      </c>
      <c r="O45" s="68"/>
      <c r="P45" s="69"/>
      <c r="Q45" s="69"/>
      <c r="R45" s="69"/>
      <c r="S45" s="68"/>
      <c r="T45" s="68"/>
      <c r="U45" s="68"/>
      <c r="V45" s="68"/>
      <c r="W45" s="68"/>
      <c r="X45" s="70">
        <f t="shared" si="4"/>
        <v>0</v>
      </c>
      <c r="Y45" s="68"/>
      <c r="Z45" s="71">
        <f t="shared" si="16"/>
        <v>0</v>
      </c>
      <c r="AA45" s="70">
        <f t="shared" si="14"/>
        <v>0</v>
      </c>
      <c r="AB45" s="71">
        <f t="shared" si="15"/>
        <v>0</v>
      </c>
    </row>
    <row r="46" spans="1:28" x14ac:dyDescent="0.25">
      <c r="A46" s="68"/>
      <c r="B46" s="68"/>
      <c r="C46" s="68"/>
      <c r="D46" s="68"/>
      <c r="E46" s="61" t="str">
        <f t="shared" si="17"/>
        <v/>
      </c>
      <c r="F46" s="64" t="str">
        <f t="shared" si="5"/>
        <v/>
      </c>
      <c r="G46" s="61">
        <f t="shared" si="6"/>
        <v>0</v>
      </c>
      <c r="H46" s="65" t="str">
        <f t="shared" si="7"/>
        <v>без пластин</v>
      </c>
      <c r="I46" s="61">
        <f t="shared" si="8"/>
        <v>0</v>
      </c>
      <c r="J46" s="68">
        <f t="shared" si="9"/>
        <v>0</v>
      </c>
      <c r="K46" s="68">
        <f t="shared" si="10"/>
        <v>0.2</v>
      </c>
      <c r="L46" s="68">
        <f t="shared" si="11"/>
        <v>0.2</v>
      </c>
      <c r="M46" s="68"/>
      <c r="N46" s="68" t="str">
        <f t="shared" si="18"/>
        <v>НЕТ</v>
      </c>
      <c r="O46" s="68"/>
      <c r="P46" s="69"/>
      <c r="Q46" s="69"/>
      <c r="R46" s="69"/>
      <c r="S46" s="68"/>
      <c r="T46" s="68"/>
      <c r="U46" s="68"/>
      <c r="V46" s="68"/>
      <c r="W46" s="68"/>
      <c r="X46" s="70">
        <f t="shared" si="4"/>
        <v>0</v>
      </c>
      <c r="Y46" s="68"/>
      <c r="Z46" s="71">
        <f t="shared" si="16"/>
        <v>0</v>
      </c>
      <c r="AA46" s="70">
        <f t="shared" si="14"/>
        <v>0</v>
      </c>
      <c r="AB46" s="71">
        <f t="shared" si="15"/>
        <v>0</v>
      </c>
    </row>
    <row r="47" spans="1:28" x14ac:dyDescent="0.25">
      <c r="A47" s="68"/>
      <c r="B47" s="68"/>
      <c r="C47" s="68"/>
      <c r="D47" s="68"/>
      <c r="E47" s="61" t="str">
        <f t="shared" si="17"/>
        <v/>
      </c>
      <c r="F47" s="64" t="str">
        <f t="shared" si="5"/>
        <v/>
      </c>
      <c r="G47" s="61">
        <f t="shared" si="6"/>
        <v>0</v>
      </c>
      <c r="H47" s="65" t="str">
        <f t="shared" si="7"/>
        <v>без пластин</v>
      </c>
      <c r="I47" s="61">
        <f t="shared" si="8"/>
        <v>0</v>
      </c>
      <c r="J47" s="68">
        <f t="shared" si="9"/>
        <v>0</v>
      </c>
      <c r="K47" s="68">
        <f t="shared" si="10"/>
        <v>0.2</v>
      </c>
      <c r="L47" s="68">
        <f t="shared" si="11"/>
        <v>0.2</v>
      </c>
      <c r="M47" s="68"/>
      <c r="N47" s="68" t="str">
        <f t="shared" si="18"/>
        <v>НЕТ</v>
      </c>
      <c r="O47" s="68"/>
      <c r="P47" s="69"/>
      <c r="Q47" s="69"/>
      <c r="R47" s="69"/>
      <c r="S47" s="68"/>
      <c r="T47" s="68"/>
      <c r="U47" s="68"/>
      <c r="V47" s="68"/>
      <c r="W47" s="68"/>
      <c r="X47" s="70">
        <f t="shared" si="4"/>
        <v>0</v>
      </c>
      <c r="Y47" s="68"/>
      <c r="Z47" s="71">
        <f t="shared" si="16"/>
        <v>0</v>
      </c>
      <c r="AA47" s="70">
        <f t="shared" si="14"/>
        <v>0</v>
      </c>
      <c r="AB47" s="71">
        <f t="shared" si="15"/>
        <v>0</v>
      </c>
    </row>
    <row r="48" spans="1:28" x14ac:dyDescent="0.25">
      <c r="A48" s="68"/>
      <c r="B48" s="68"/>
      <c r="C48" s="68"/>
      <c r="D48" s="68"/>
      <c r="E48" s="61" t="str">
        <f t="shared" si="17"/>
        <v/>
      </c>
      <c r="F48" s="64" t="str">
        <f t="shared" si="5"/>
        <v/>
      </c>
      <c r="G48" s="61">
        <f t="shared" si="6"/>
        <v>0</v>
      </c>
      <c r="H48" s="65" t="str">
        <f t="shared" si="7"/>
        <v>без пластин</v>
      </c>
      <c r="I48" s="61">
        <f t="shared" si="8"/>
        <v>0</v>
      </c>
      <c r="J48" s="68">
        <f t="shared" si="9"/>
        <v>0</v>
      </c>
      <c r="K48" s="68">
        <f t="shared" si="10"/>
        <v>0.2</v>
      </c>
      <c r="L48" s="68">
        <f t="shared" si="11"/>
        <v>0.2</v>
      </c>
      <c r="M48" s="68"/>
      <c r="N48" s="68" t="str">
        <f t="shared" si="18"/>
        <v>НЕТ</v>
      </c>
      <c r="O48" s="68"/>
      <c r="P48" s="69"/>
      <c r="Q48" s="69"/>
      <c r="R48" s="69"/>
      <c r="S48" s="68"/>
      <c r="T48" s="68"/>
      <c r="U48" s="68"/>
      <c r="V48" s="68"/>
      <c r="W48" s="68"/>
      <c r="X48" s="70">
        <f t="shared" si="4"/>
        <v>0</v>
      </c>
      <c r="Y48" s="68"/>
      <c r="Z48" s="71">
        <f t="shared" si="16"/>
        <v>0</v>
      </c>
      <c r="AA48" s="70">
        <f t="shared" si="14"/>
        <v>0</v>
      </c>
      <c r="AB48" s="71">
        <f t="shared" si="15"/>
        <v>0</v>
      </c>
    </row>
    <row r="49" spans="1:28" x14ac:dyDescent="0.25">
      <c r="A49" s="68"/>
      <c r="B49" s="68"/>
      <c r="C49" s="68"/>
      <c r="D49" s="68"/>
      <c r="E49" s="61" t="str">
        <f t="shared" si="17"/>
        <v/>
      </c>
      <c r="F49" s="64" t="str">
        <f t="shared" si="5"/>
        <v/>
      </c>
      <c r="G49" s="61">
        <f t="shared" si="6"/>
        <v>0</v>
      </c>
      <c r="H49" s="65" t="str">
        <f t="shared" si="7"/>
        <v>без пластин</v>
      </c>
      <c r="I49" s="61">
        <f t="shared" si="8"/>
        <v>0</v>
      </c>
      <c r="J49" s="68">
        <f t="shared" si="9"/>
        <v>0</v>
      </c>
      <c r="K49" s="68">
        <f t="shared" si="10"/>
        <v>0.2</v>
      </c>
      <c r="L49" s="68">
        <f t="shared" si="11"/>
        <v>0.2</v>
      </c>
      <c r="M49" s="68"/>
      <c r="N49" s="68" t="str">
        <f t="shared" si="18"/>
        <v>НЕТ</v>
      </c>
      <c r="O49" s="68"/>
      <c r="P49" s="69"/>
      <c r="Q49" s="69"/>
      <c r="R49" s="69"/>
      <c r="S49" s="68"/>
      <c r="T49" s="68"/>
      <c r="U49" s="68"/>
      <c r="V49" s="68"/>
      <c r="W49" s="68"/>
      <c r="X49" s="70">
        <f t="shared" si="4"/>
        <v>0</v>
      </c>
      <c r="Y49" s="68"/>
      <c r="Z49" s="71">
        <f t="shared" si="16"/>
        <v>0</v>
      </c>
      <c r="AA49" s="70">
        <f t="shared" si="14"/>
        <v>0</v>
      </c>
      <c r="AB49" s="71">
        <f t="shared" si="15"/>
        <v>0</v>
      </c>
    </row>
    <row r="50" spans="1:28" x14ac:dyDescent="0.25">
      <c r="A50" s="68"/>
      <c r="B50" s="68"/>
      <c r="C50" s="68"/>
      <c r="D50" s="68"/>
      <c r="E50" s="61" t="str">
        <f t="shared" si="17"/>
        <v/>
      </c>
      <c r="F50" s="64" t="str">
        <f t="shared" si="5"/>
        <v/>
      </c>
      <c r="G50" s="61">
        <f t="shared" si="6"/>
        <v>0</v>
      </c>
      <c r="H50" s="65" t="str">
        <f t="shared" si="7"/>
        <v>без пластин</v>
      </c>
      <c r="I50" s="61">
        <f t="shared" si="8"/>
        <v>0</v>
      </c>
      <c r="J50" s="68">
        <f t="shared" si="9"/>
        <v>0</v>
      </c>
      <c r="K50" s="68">
        <f t="shared" si="10"/>
        <v>0.2</v>
      </c>
      <c r="L50" s="68">
        <f t="shared" si="11"/>
        <v>0.2</v>
      </c>
      <c r="M50" s="68"/>
      <c r="N50" s="68" t="str">
        <f t="shared" si="18"/>
        <v>НЕТ</v>
      </c>
      <c r="O50" s="68"/>
      <c r="P50" s="69"/>
      <c r="Q50" s="69"/>
      <c r="R50" s="69"/>
      <c r="S50" s="68"/>
      <c r="T50" s="68"/>
      <c r="U50" s="68"/>
      <c r="V50" s="68"/>
      <c r="W50" s="68"/>
      <c r="X50" s="70">
        <f t="shared" si="4"/>
        <v>0</v>
      </c>
      <c r="Y50" s="68"/>
      <c r="Z50" s="71">
        <f t="shared" si="16"/>
        <v>0</v>
      </c>
      <c r="AA50" s="70">
        <f t="shared" si="14"/>
        <v>0</v>
      </c>
      <c r="AB50" s="71">
        <f t="shared" si="15"/>
        <v>0</v>
      </c>
    </row>
    <row r="51" spans="1:28" x14ac:dyDescent="0.25">
      <c r="A51" s="68"/>
      <c r="B51" s="68"/>
      <c r="C51" s="68"/>
      <c r="D51" s="68"/>
      <c r="E51" s="61" t="str">
        <f t="shared" si="17"/>
        <v/>
      </c>
      <c r="F51" s="64" t="str">
        <f t="shared" si="5"/>
        <v/>
      </c>
      <c r="G51" s="61">
        <f t="shared" si="6"/>
        <v>0</v>
      </c>
      <c r="H51" s="65" t="str">
        <f t="shared" si="7"/>
        <v>без пластин</v>
      </c>
      <c r="I51" s="61">
        <f t="shared" si="8"/>
        <v>0</v>
      </c>
      <c r="J51" s="68">
        <f t="shared" si="9"/>
        <v>0</v>
      </c>
      <c r="K51" s="68">
        <f t="shared" si="10"/>
        <v>0.2</v>
      </c>
      <c r="L51" s="68">
        <f t="shared" si="11"/>
        <v>0.2</v>
      </c>
      <c r="M51" s="68"/>
      <c r="N51" s="68" t="str">
        <f t="shared" si="18"/>
        <v>НЕТ</v>
      </c>
      <c r="O51" s="68"/>
      <c r="P51" s="69"/>
      <c r="Q51" s="69"/>
      <c r="R51" s="69"/>
      <c r="S51" s="68"/>
      <c r="T51" s="68"/>
      <c r="U51" s="68"/>
      <c r="V51" s="68"/>
      <c r="W51" s="68"/>
      <c r="X51" s="70">
        <f t="shared" si="4"/>
        <v>0</v>
      </c>
      <c r="Y51" s="68"/>
      <c r="Z51" s="71">
        <f t="shared" si="16"/>
        <v>0</v>
      </c>
      <c r="AA51" s="70">
        <f t="shared" si="14"/>
        <v>0</v>
      </c>
      <c r="AB51" s="71">
        <f t="shared" si="15"/>
        <v>0</v>
      </c>
    </row>
    <row r="52" spans="1:28" x14ac:dyDescent="0.25">
      <c r="A52" s="68"/>
      <c r="B52" s="68"/>
      <c r="C52" s="68"/>
      <c r="D52" s="68"/>
      <c r="E52" s="61" t="str">
        <f t="shared" si="17"/>
        <v/>
      </c>
      <c r="F52" s="64" t="str">
        <f t="shared" si="5"/>
        <v/>
      </c>
      <c r="G52" s="61">
        <f t="shared" si="6"/>
        <v>0</v>
      </c>
      <c r="H52" s="65" t="str">
        <f t="shared" si="7"/>
        <v>без пластин</v>
      </c>
      <c r="I52" s="61">
        <f t="shared" si="8"/>
        <v>0</v>
      </c>
      <c r="J52" s="68">
        <f t="shared" si="9"/>
        <v>0</v>
      </c>
      <c r="K52" s="68">
        <f t="shared" si="10"/>
        <v>0.2</v>
      </c>
      <c r="L52" s="68">
        <f t="shared" si="11"/>
        <v>0.2</v>
      </c>
      <c r="M52" s="68"/>
      <c r="N52" s="68" t="str">
        <f t="shared" si="18"/>
        <v>НЕТ</v>
      </c>
      <c r="O52" s="68"/>
      <c r="P52" s="69"/>
      <c r="Q52" s="69"/>
      <c r="R52" s="69"/>
      <c r="S52" s="68"/>
      <c r="T52" s="68"/>
      <c r="U52" s="68"/>
      <c r="V52" s="68"/>
      <c r="W52" s="68"/>
      <c r="X52" s="70">
        <f t="shared" si="4"/>
        <v>0</v>
      </c>
      <c r="Y52" s="68"/>
      <c r="Z52" s="71">
        <f t="shared" si="16"/>
        <v>0</v>
      </c>
      <c r="AA52" s="70">
        <f t="shared" si="14"/>
        <v>0</v>
      </c>
      <c r="AB52" s="71">
        <f t="shared" si="15"/>
        <v>0</v>
      </c>
    </row>
    <row r="53" spans="1:28" x14ac:dyDescent="0.25">
      <c r="A53" s="68"/>
      <c r="B53" s="68"/>
      <c r="C53" s="68"/>
      <c r="D53" s="68"/>
      <c r="E53" s="61" t="str">
        <f t="shared" si="17"/>
        <v/>
      </c>
      <c r="F53" s="64" t="str">
        <f t="shared" si="5"/>
        <v/>
      </c>
      <c r="G53" s="61">
        <f t="shared" si="6"/>
        <v>0</v>
      </c>
      <c r="H53" s="65" t="str">
        <f t="shared" si="7"/>
        <v>без пластин</v>
      </c>
      <c r="I53" s="61">
        <f t="shared" si="8"/>
        <v>0</v>
      </c>
      <c r="J53" s="68">
        <f t="shared" si="9"/>
        <v>0</v>
      </c>
      <c r="K53" s="68">
        <f t="shared" si="10"/>
        <v>0.2</v>
      </c>
      <c r="L53" s="68">
        <f t="shared" si="11"/>
        <v>0.2</v>
      </c>
      <c r="M53" s="68"/>
      <c r="N53" s="68" t="str">
        <f t="shared" si="18"/>
        <v>НЕТ</v>
      </c>
      <c r="O53" s="68"/>
      <c r="P53" s="69"/>
      <c r="Q53" s="69"/>
      <c r="R53" s="69"/>
      <c r="S53" s="68"/>
      <c r="T53" s="68"/>
      <c r="U53" s="68"/>
      <c r="V53" s="68"/>
      <c r="W53" s="68"/>
      <c r="X53" s="70">
        <f t="shared" si="4"/>
        <v>0</v>
      </c>
      <c r="Y53" s="68"/>
      <c r="Z53" s="71">
        <f t="shared" si="16"/>
        <v>0</v>
      </c>
      <c r="AA53" s="70">
        <f t="shared" si="14"/>
        <v>0</v>
      </c>
      <c r="AB53" s="71">
        <f t="shared" si="15"/>
        <v>0</v>
      </c>
    </row>
    <row r="54" spans="1:28" x14ac:dyDescent="0.25">
      <c r="A54" s="68"/>
      <c r="B54" s="68"/>
      <c r="C54" s="68"/>
      <c r="D54" s="68"/>
      <c r="E54" s="61" t="str">
        <f t="shared" si="17"/>
        <v/>
      </c>
      <c r="F54" s="64" t="str">
        <f t="shared" si="5"/>
        <v/>
      </c>
      <c r="G54" s="61">
        <f t="shared" si="6"/>
        <v>0</v>
      </c>
      <c r="H54" s="65" t="str">
        <f t="shared" si="7"/>
        <v>без пластин</v>
      </c>
      <c r="I54" s="61">
        <f t="shared" si="8"/>
        <v>0</v>
      </c>
      <c r="J54" s="68">
        <f t="shared" si="9"/>
        <v>0</v>
      </c>
      <c r="K54" s="68">
        <f t="shared" si="10"/>
        <v>0.2</v>
      </c>
      <c r="L54" s="68">
        <f t="shared" si="11"/>
        <v>0.2</v>
      </c>
      <c r="M54" s="68"/>
      <c r="N54" s="68" t="str">
        <f t="shared" si="18"/>
        <v>НЕТ</v>
      </c>
      <c r="O54" s="68"/>
      <c r="P54" s="69"/>
      <c r="Q54" s="69"/>
      <c r="R54" s="69"/>
      <c r="S54" s="68"/>
      <c r="T54" s="68"/>
      <c r="U54" s="68"/>
      <c r="V54" s="68"/>
      <c r="W54" s="68"/>
      <c r="X54" s="70">
        <f t="shared" si="4"/>
        <v>0</v>
      </c>
      <c r="Y54" s="68"/>
      <c r="Z54" s="71">
        <f t="shared" si="16"/>
        <v>0</v>
      </c>
      <c r="AA54" s="70">
        <f t="shared" si="14"/>
        <v>0</v>
      </c>
      <c r="AB54" s="71">
        <f t="shared" si="15"/>
        <v>0</v>
      </c>
    </row>
    <row r="55" spans="1:28" x14ac:dyDescent="0.25">
      <c r="A55" s="68"/>
      <c r="B55" s="68"/>
      <c r="C55" s="68"/>
      <c r="D55" s="68"/>
      <c r="E55" s="61" t="str">
        <f t="shared" si="17"/>
        <v/>
      </c>
      <c r="F55" s="64" t="str">
        <f t="shared" si="5"/>
        <v/>
      </c>
      <c r="G55" s="61">
        <f t="shared" si="6"/>
        <v>0</v>
      </c>
      <c r="H55" s="65" t="str">
        <f t="shared" si="7"/>
        <v>без пластин</v>
      </c>
      <c r="I55" s="61">
        <f t="shared" si="8"/>
        <v>0</v>
      </c>
      <c r="J55" s="68">
        <f t="shared" si="9"/>
        <v>0</v>
      </c>
      <c r="K55" s="68">
        <f t="shared" si="10"/>
        <v>0.2</v>
      </c>
      <c r="L55" s="68">
        <f t="shared" si="11"/>
        <v>0.2</v>
      </c>
      <c r="M55" s="68"/>
      <c r="N55" s="68" t="str">
        <f t="shared" si="18"/>
        <v>НЕТ</v>
      </c>
      <c r="O55" s="68"/>
      <c r="P55" s="69"/>
      <c r="Q55" s="69"/>
      <c r="R55" s="69"/>
      <c r="S55" s="68"/>
      <c r="T55" s="68"/>
      <c r="U55" s="68"/>
      <c r="V55" s="68"/>
      <c r="W55" s="68"/>
      <c r="X55" s="70">
        <f t="shared" si="4"/>
        <v>0</v>
      </c>
      <c r="Y55" s="68"/>
      <c r="Z55" s="71">
        <f t="shared" si="16"/>
        <v>0</v>
      </c>
      <c r="AA55" s="70">
        <f t="shared" si="14"/>
        <v>0</v>
      </c>
      <c r="AB55" s="71">
        <f t="shared" si="15"/>
        <v>0</v>
      </c>
    </row>
    <row r="56" spans="1:28" x14ac:dyDescent="0.25">
      <c r="A56" s="68"/>
      <c r="B56" s="68"/>
      <c r="C56" s="68"/>
      <c r="D56" s="68"/>
      <c r="E56" s="61" t="str">
        <f t="shared" si="17"/>
        <v/>
      </c>
      <c r="F56" s="64" t="str">
        <f t="shared" si="5"/>
        <v/>
      </c>
      <c r="G56" s="61">
        <f t="shared" si="6"/>
        <v>0</v>
      </c>
      <c r="H56" s="65" t="str">
        <f t="shared" si="7"/>
        <v>без пластин</v>
      </c>
      <c r="I56" s="61">
        <f t="shared" si="8"/>
        <v>0</v>
      </c>
      <c r="J56" s="68">
        <f t="shared" si="9"/>
        <v>0</v>
      </c>
      <c r="K56" s="68">
        <f t="shared" si="10"/>
        <v>0.2</v>
      </c>
      <c r="L56" s="68">
        <f t="shared" si="11"/>
        <v>0.2</v>
      </c>
      <c r="M56" s="68"/>
      <c r="N56" s="68" t="str">
        <f t="shared" si="18"/>
        <v>НЕТ</v>
      </c>
      <c r="O56" s="68"/>
      <c r="P56" s="69"/>
      <c r="Q56" s="69"/>
      <c r="R56" s="69"/>
      <c r="S56" s="68"/>
      <c r="T56" s="68"/>
      <c r="U56" s="68"/>
      <c r="V56" s="68"/>
      <c r="W56" s="68"/>
      <c r="X56" s="70">
        <f t="shared" si="4"/>
        <v>0</v>
      </c>
      <c r="Y56" s="68"/>
      <c r="Z56" s="71">
        <f t="shared" si="16"/>
        <v>0</v>
      </c>
      <c r="AA56" s="70">
        <f t="shared" si="14"/>
        <v>0</v>
      </c>
      <c r="AB56" s="71">
        <f t="shared" si="15"/>
        <v>0</v>
      </c>
    </row>
    <row r="57" spans="1:28" x14ac:dyDescent="0.25">
      <c r="A57" s="68"/>
      <c r="B57" s="68"/>
      <c r="C57" s="68"/>
      <c r="D57" s="68"/>
      <c r="E57" s="61" t="str">
        <f t="shared" si="17"/>
        <v/>
      </c>
      <c r="F57" s="64" t="str">
        <f t="shared" si="5"/>
        <v/>
      </c>
      <c r="G57" s="61">
        <f t="shared" si="6"/>
        <v>0</v>
      </c>
      <c r="H57" s="65" t="str">
        <f t="shared" si="7"/>
        <v>без пластин</v>
      </c>
      <c r="I57" s="61">
        <f t="shared" si="8"/>
        <v>0</v>
      </c>
      <c r="J57" s="68">
        <f t="shared" si="9"/>
        <v>0</v>
      </c>
      <c r="K57" s="68">
        <f t="shared" si="10"/>
        <v>0.2</v>
      </c>
      <c r="L57" s="68">
        <f t="shared" si="11"/>
        <v>0.2</v>
      </c>
      <c r="M57" s="68"/>
      <c r="N57" s="68" t="str">
        <f t="shared" si="18"/>
        <v>НЕТ</v>
      </c>
      <c r="O57" s="68"/>
      <c r="P57" s="69"/>
      <c r="Q57" s="69"/>
      <c r="R57" s="69"/>
      <c r="S57" s="68"/>
      <c r="T57" s="68"/>
      <c r="U57" s="68"/>
      <c r="V57" s="68"/>
      <c r="W57" s="68"/>
      <c r="X57" s="70">
        <f t="shared" si="4"/>
        <v>0</v>
      </c>
      <c r="Y57" s="68"/>
      <c r="Z57" s="71">
        <f t="shared" si="16"/>
        <v>0</v>
      </c>
      <c r="AA57" s="70">
        <f t="shared" si="14"/>
        <v>0</v>
      </c>
      <c r="AB57" s="71">
        <f t="shared" si="15"/>
        <v>0</v>
      </c>
    </row>
    <row r="58" spans="1:28" x14ac:dyDescent="0.25">
      <c r="A58" s="68"/>
      <c r="B58" s="68"/>
      <c r="C58" s="68"/>
      <c r="D58" s="68"/>
      <c r="E58" s="61" t="str">
        <f t="shared" si="17"/>
        <v/>
      </c>
      <c r="F58" s="64" t="str">
        <f t="shared" si="5"/>
        <v/>
      </c>
      <c r="G58" s="61">
        <f t="shared" si="6"/>
        <v>0</v>
      </c>
      <c r="H58" s="65" t="str">
        <f t="shared" si="7"/>
        <v>без пластин</v>
      </c>
      <c r="I58" s="61">
        <f t="shared" si="8"/>
        <v>0</v>
      </c>
      <c r="J58" s="68">
        <f t="shared" si="9"/>
        <v>0</v>
      </c>
      <c r="K58" s="68">
        <f t="shared" si="10"/>
        <v>0.2</v>
      </c>
      <c r="L58" s="68">
        <f t="shared" si="11"/>
        <v>0.2</v>
      </c>
      <c r="M58" s="68"/>
      <c r="N58" s="68" t="str">
        <f t="shared" si="18"/>
        <v>НЕТ</v>
      </c>
      <c r="O58" s="68"/>
      <c r="P58" s="69"/>
      <c r="Q58" s="69"/>
      <c r="R58" s="69"/>
      <c r="S58" s="68"/>
      <c r="T58" s="68"/>
      <c r="U58" s="68"/>
      <c r="V58" s="68"/>
      <c r="W58" s="68"/>
      <c r="X58" s="70">
        <f t="shared" si="4"/>
        <v>0</v>
      </c>
      <c r="Y58" s="68"/>
      <c r="Z58" s="71">
        <f t="shared" si="16"/>
        <v>0</v>
      </c>
      <c r="AA58" s="70">
        <f t="shared" si="14"/>
        <v>0</v>
      </c>
      <c r="AB58" s="71">
        <f t="shared" si="15"/>
        <v>0</v>
      </c>
    </row>
    <row r="59" spans="1:28" x14ac:dyDescent="0.25">
      <c r="A59" s="68"/>
      <c r="B59" s="68"/>
      <c r="C59" s="68"/>
      <c r="D59" s="68"/>
      <c r="E59" s="61" t="str">
        <f t="shared" si="17"/>
        <v/>
      </c>
      <c r="F59" s="64" t="str">
        <f t="shared" si="5"/>
        <v/>
      </c>
      <c r="G59" s="61">
        <f t="shared" si="6"/>
        <v>0</v>
      </c>
      <c r="H59" s="65" t="str">
        <f t="shared" si="7"/>
        <v>без пластин</v>
      </c>
      <c r="I59" s="61">
        <f t="shared" si="8"/>
        <v>0</v>
      </c>
      <c r="J59" s="68">
        <f t="shared" si="9"/>
        <v>0</v>
      </c>
      <c r="K59" s="68">
        <f t="shared" si="10"/>
        <v>0.2</v>
      </c>
      <c r="L59" s="68">
        <f t="shared" si="11"/>
        <v>0.2</v>
      </c>
      <c r="M59" s="68"/>
      <c r="N59" s="68" t="str">
        <f t="shared" si="18"/>
        <v>НЕТ</v>
      </c>
      <c r="O59" s="68"/>
      <c r="P59" s="69"/>
      <c r="Q59" s="69"/>
      <c r="R59" s="69"/>
      <c r="S59" s="68"/>
      <c r="T59" s="68"/>
      <c r="U59" s="68"/>
      <c r="V59" s="68"/>
      <c r="W59" s="68"/>
      <c r="X59" s="70">
        <f t="shared" si="4"/>
        <v>0</v>
      </c>
      <c r="Y59" s="68"/>
      <c r="Z59" s="71">
        <f t="shared" si="16"/>
        <v>0</v>
      </c>
      <c r="AA59" s="70">
        <f t="shared" si="14"/>
        <v>0</v>
      </c>
      <c r="AB59" s="71">
        <f t="shared" si="15"/>
        <v>0</v>
      </c>
    </row>
    <row r="60" spans="1:28" x14ac:dyDescent="0.25">
      <c r="A60" s="68"/>
      <c r="B60" s="68"/>
      <c r="C60" s="68"/>
      <c r="D60" s="68"/>
      <c r="E60" s="61" t="str">
        <f t="shared" si="17"/>
        <v/>
      </c>
      <c r="F60" s="64" t="str">
        <f t="shared" si="5"/>
        <v/>
      </c>
      <c r="G60" s="61">
        <f t="shared" si="6"/>
        <v>0</v>
      </c>
      <c r="H60" s="65" t="str">
        <f t="shared" si="7"/>
        <v>без пластин</v>
      </c>
      <c r="I60" s="61">
        <f t="shared" si="8"/>
        <v>0</v>
      </c>
      <c r="J60" s="68">
        <f t="shared" si="9"/>
        <v>0</v>
      </c>
      <c r="K60" s="68">
        <f t="shared" si="10"/>
        <v>0.2</v>
      </c>
      <c r="L60" s="68">
        <f t="shared" si="11"/>
        <v>0.2</v>
      </c>
      <c r="M60" s="68"/>
      <c r="N60" s="68" t="str">
        <f t="shared" si="18"/>
        <v>НЕТ</v>
      </c>
      <c r="O60" s="68"/>
      <c r="P60" s="69"/>
      <c r="Q60" s="69"/>
      <c r="R60" s="69"/>
      <c r="S60" s="68"/>
      <c r="T60" s="68"/>
      <c r="U60" s="68"/>
      <c r="V60" s="68"/>
      <c r="W60" s="68"/>
      <c r="X60" s="70">
        <f t="shared" si="4"/>
        <v>0</v>
      </c>
      <c r="Y60" s="68"/>
      <c r="Z60" s="71">
        <f t="shared" si="16"/>
        <v>0</v>
      </c>
      <c r="AA60" s="70">
        <f t="shared" si="14"/>
        <v>0</v>
      </c>
      <c r="AB60" s="71">
        <f t="shared" si="15"/>
        <v>0</v>
      </c>
    </row>
    <row r="61" spans="1:28" x14ac:dyDescent="0.25">
      <c r="A61" s="68"/>
      <c r="B61" s="68"/>
      <c r="C61" s="68"/>
      <c r="D61" s="68"/>
      <c r="E61" s="61" t="str">
        <f t="shared" si="17"/>
        <v/>
      </c>
      <c r="F61" s="64" t="str">
        <f t="shared" si="5"/>
        <v/>
      </c>
      <c r="G61" s="61">
        <f t="shared" si="6"/>
        <v>0</v>
      </c>
      <c r="H61" s="65" t="str">
        <f t="shared" si="7"/>
        <v>без пластин</v>
      </c>
      <c r="I61" s="61">
        <f t="shared" si="8"/>
        <v>0</v>
      </c>
      <c r="J61" s="68">
        <f t="shared" si="9"/>
        <v>0</v>
      </c>
      <c r="K61" s="68">
        <f t="shared" si="10"/>
        <v>0.2</v>
      </c>
      <c r="L61" s="68">
        <f t="shared" si="11"/>
        <v>0.2</v>
      </c>
      <c r="M61" s="68"/>
      <c r="N61" s="68" t="str">
        <f t="shared" si="18"/>
        <v>НЕТ</v>
      </c>
      <c r="O61" s="68"/>
      <c r="P61" s="69"/>
      <c r="Q61" s="69"/>
      <c r="R61" s="69"/>
      <c r="S61" s="68"/>
      <c r="T61" s="68"/>
      <c r="U61" s="68"/>
      <c r="V61" s="68"/>
      <c r="W61" s="68"/>
      <c r="X61" s="70">
        <f t="shared" si="4"/>
        <v>0</v>
      </c>
      <c r="Y61" s="68"/>
      <c r="Z61" s="71">
        <f t="shared" si="16"/>
        <v>0</v>
      </c>
      <c r="AA61" s="70">
        <f t="shared" si="14"/>
        <v>0</v>
      </c>
      <c r="AB61" s="71">
        <f t="shared" si="15"/>
        <v>0</v>
      </c>
    </row>
    <row r="62" spans="1:28" x14ac:dyDescent="0.25">
      <c r="A62" s="68"/>
      <c r="B62" s="68"/>
      <c r="C62" s="68"/>
      <c r="D62" s="68"/>
      <c r="E62" s="61" t="str">
        <f t="shared" si="17"/>
        <v/>
      </c>
      <c r="F62" s="64" t="str">
        <f t="shared" si="5"/>
        <v/>
      </c>
      <c r="G62" s="61">
        <f t="shared" si="6"/>
        <v>0</v>
      </c>
      <c r="H62" s="65" t="str">
        <f t="shared" si="7"/>
        <v>без пластин</v>
      </c>
      <c r="I62" s="61">
        <f t="shared" si="8"/>
        <v>0</v>
      </c>
      <c r="J62" s="68">
        <f t="shared" si="9"/>
        <v>0</v>
      </c>
      <c r="K62" s="68">
        <f t="shared" si="10"/>
        <v>0.2</v>
      </c>
      <c r="L62" s="68">
        <f t="shared" si="11"/>
        <v>0.2</v>
      </c>
      <c r="M62" s="68"/>
      <c r="N62" s="68" t="str">
        <f t="shared" si="18"/>
        <v>НЕТ</v>
      </c>
      <c r="O62" s="68"/>
      <c r="P62" s="69"/>
      <c r="Q62" s="69"/>
      <c r="R62" s="69"/>
      <c r="S62" s="68"/>
      <c r="T62" s="68"/>
      <c r="U62" s="68"/>
      <c r="V62" s="68"/>
      <c r="W62" s="68"/>
      <c r="X62" s="70">
        <f t="shared" si="4"/>
        <v>0</v>
      </c>
      <c r="Y62" s="68"/>
      <c r="Z62" s="71">
        <f t="shared" si="16"/>
        <v>0</v>
      </c>
      <c r="AA62" s="70">
        <f t="shared" si="14"/>
        <v>0</v>
      </c>
      <c r="AB62" s="71">
        <f t="shared" si="15"/>
        <v>0</v>
      </c>
    </row>
    <row r="63" spans="1:28" x14ac:dyDescent="0.25">
      <c r="A63" s="68"/>
      <c r="B63" s="68"/>
      <c r="C63" s="68"/>
      <c r="D63" s="68"/>
      <c r="E63" s="61" t="str">
        <f t="shared" si="17"/>
        <v/>
      </c>
      <c r="F63" s="64" t="str">
        <f t="shared" si="5"/>
        <v/>
      </c>
      <c r="G63" s="61">
        <f t="shared" si="6"/>
        <v>0</v>
      </c>
      <c r="H63" s="65" t="str">
        <f t="shared" si="7"/>
        <v>без пластин</v>
      </c>
      <c r="I63" s="61">
        <f t="shared" si="8"/>
        <v>0</v>
      </c>
      <c r="J63" s="68">
        <f t="shared" si="9"/>
        <v>0</v>
      </c>
      <c r="K63" s="68">
        <f t="shared" si="10"/>
        <v>0.2</v>
      </c>
      <c r="L63" s="68">
        <f t="shared" si="11"/>
        <v>0.2</v>
      </c>
      <c r="M63" s="68"/>
      <c r="N63" s="68" t="str">
        <f t="shared" si="18"/>
        <v>НЕТ</v>
      </c>
      <c r="O63" s="68"/>
      <c r="P63" s="69"/>
      <c r="Q63" s="69"/>
      <c r="R63" s="69"/>
      <c r="S63" s="68"/>
      <c r="T63" s="68"/>
      <c r="U63" s="68"/>
      <c r="V63" s="68"/>
      <c r="W63" s="68"/>
      <c r="X63" s="70">
        <f t="shared" si="4"/>
        <v>0</v>
      </c>
      <c r="Y63" s="68"/>
      <c r="Z63" s="71">
        <f t="shared" si="16"/>
        <v>0</v>
      </c>
      <c r="AA63" s="70">
        <f t="shared" si="14"/>
        <v>0</v>
      </c>
      <c r="AB63" s="71">
        <f t="shared" si="15"/>
        <v>0</v>
      </c>
    </row>
    <row r="64" spans="1:28" x14ac:dyDescent="0.25">
      <c r="A64" s="68"/>
      <c r="B64" s="68"/>
      <c r="C64" s="68"/>
      <c r="D64" s="68"/>
      <c r="E64" s="61" t="str">
        <f t="shared" si="17"/>
        <v/>
      </c>
      <c r="F64" s="64" t="str">
        <f t="shared" si="5"/>
        <v/>
      </c>
      <c r="G64" s="61">
        <f t="shared" si="6"/>
        <v>0</v>
      </c>
      <c r="H64" s="65" t="str">
        <f t="shared" si="7"/>
        <v>без пластин</v>
      </c>
      <c r="I64" s="61">
        <f t="shared" si="8"/>
        <v>0</v>
      </c>
      <c r="J64" s="68">
        <f t="shared" si="9"/>
        <v>0</v>
      </c>
      <c r="K64" s="68">
        <f t="shared" si="10"/>
        <v>0.2</v>
      </c>
      <c r="L64" s="68">
        <f t="shared" si="11"/>
        <v>0.2</v>
      </c>
      <c r="M64" s="68"/>
      <c r="N64" s="68" t="str">
        <f t="shared" si="18"/>
        <v>НЕТ</v>
      </c>
      <c r="O64" s="68"/>
      <c r="P64" s="69"/>
      <c r="Q64" s="69"/>
      <c r="R64" s="69"/>
      <c r="S64" s="68"/>
      <c r="T64" s="68"/>
      <c r="U64" s="68"/>
      <c r="V64" s="68"/>
      <c r="W64" s="68"/>
      <c r="X64" s="70">
        <f t="shared" si="4"/>
        <v>0</v>
      </c>
      <c r="Y64" s="68"/>
      <c r="Z64" s="71">
        <f t="shared" si="16"/>
        <v>0</v>
      </c>
      <c r="AA64" s="70">
        <f t="shared" si="14"/>
        <v>0</v>
      </c>
      <c r="AB64" s="71">
        <f t="shared" si="15"/>
        <v>0</v>
      </c>
    </row>
    <row r="65" spans="1:28" x14ac:dyDescent="0.25">
      <c r="A65" s="68"/>
      <c r="B65" s="68"/>
      <c r="C65" s="68"/>
      <c r="D65" s="68"/>
      <c r="E65" s="61" t="str">
        <f t="shared" si="17"/>
        <v/>
      </c>
      <c r="F65" s="64" t="str">
        <f t="shared" si="5"/>
        <v/>
      </c>
      <c r="G65" s="61">
        <f t="shared" si="6"/>
        <v>0</v>
      </c>
      <c r="H65" s="65" t="str">
        <f t="shared" si="7"/>
        <v>без пластин</v>
      </c>
      <c r="I65" s="61">
        <f t="shared" si="8"/>
        <v>0</v>
      </c>
      <c r="J65" s="68">
        <f t="shared" si="9"/>
        <v>0</v>
      </c>
      <c r="K65" s="68">
        <f t="shared" si="10"/>
        <v>0.2</v>
      </c>
      <c r="L65" s="68">
        <f t="shared" si="11"/>
        <v>0.2</v>
      </c>
      <c r="M65" s="68"/>
      <c r="N65" s="68" t="str">
        <f t="shared" si="18"/>
        <v>НЕТ</v>
      </c>
      <c r="O65" s="68"/>
      <c r="P65" s="69"/>
      <c r="Q65" s="69"/>
      <c r="R65" s="69"/>
      <c r="S65" s="68"/>
      <c r="T65" s="68"/>
      <c r="U65" s="68"/>
      <c r="V65" s="68"/>
      <c r="W65" s="68"/>
      <c r="X65" s="70">
        <f t="shared" si="4"/>
        <v>0</v>
      </c>
      <c r="Y65" s="68"/>
      <c r="Z65" s="71">
        <f t="shared" si="16"/>
        <v>0</v>
      </c>
      <c r="AA65" s="70">
        <f t="shared" si="14"/>
        <v>0</v>
      </c>
      <c r="AB65" s="71">
        <f t="shared" si="15"/>
        <v>0</v>
      </c>
    </row>
    <row r="66" spans="1:28" x14ac:dyDescent="0.25">
      <c r="A66" s="68"/>
      <c r="B66" s="68"/>
      <c r="C66" s="68"/>
      <c r="D66" s="68"/>
      <c r="E66" s="61" t="str">
        <f t="shared" si="17"/>
        <v/>
      </c>
      <c r="F66" s="64" t="str">
        <f t="shared" si="5"/>
        <v/>
      </c>
      <c r="G66" s="61">
        <f t="shared" si="6"/>
        <v>0</v>
      </c>
      <c r="H66" s="65" t="str">
        <f t="shared" si="7"/>
        <v>без пластин</v>
      </c>
      <c r="I66" s="61">
        <f t="shared" si="8"/>
        <v>0</v>
      </c>
      <c r="J66" s="68">
        <f t="shared" si="9"/>
        <v>0</v>
      </c>
      <c r="K66" s="68">
        <f t="shared" si="10"/>
        <v>0.2</v>
      </c>
      <c r="L66" s="68">
        <f t="shared" si="11"/>
        <v>0.2</v>
      </c>
      <c r="M66" s="68"/>
      <c r="N66" s="68" t="str">
        <f t="shared" si="18"/>
        <v>НЕТ</v>
      </c>
      <c r="O66" s="68"/>
      <c r="P66" s="69"/>
      <c r="Q66" s="69"/>
      <c r="R66" s="69"/>
      <c r="S66" s="68"/>
      <c r="T66" s="68"/>
      <c r="U66" s="68"/>
      <c r="V66" s="68"/>
      <c r="W66" s="68"/>
      <c r="X66" s="70">
        <f t="shared" si="4"/>
        <v>0</v>
      </c>
      <c r="Y66" s="68"/>
      <c r="Z66" s="71">
        <f t="shared" si="16"/>
        <v>0</v>
      </c>
      <c r="AA66" s="70">
        <f t="shared" si="14"/>
        <v>0</v>
      </c>
      <c r="AB66" s="71">
        <f t="shared" si="15"/>
        <v>0</v>
      </c>
    </row>
    <row r="67" spans="1:28" x14ac:dyDescent="0.25">
      <c r="A67" s="68"/>
      <c r="B67" s="68"/>
      <c r="C67" s="68"/>
      <c r="D67" s="68"/>
      <c r="E67" s="61" t="str">
        <f t="shared" si="17"/>
        <v/>
      </c>
      <c r="F67" s="64" t="str">
        <f t="shared" si="5"/>
        <v/>
      </c>
      <c r="G67" s="61">
        <f t="shared" si="6"/>
        <v>0</v>
      </c>
      <c r="H67" s="65" t="str">
        <f t="shared" si="7"/>
        <v>без пластин</v>
      </c>
      <c r="I67" s="61">
        <f t="shared" si="8"/>
        <v>0</v>
      </c>
      <c r="J67" s="68">
        <f t="shared" si="9"/>
        <v>0</v>
      </c>
      <c r="K67" s="68">
        <f t="shared" si="10"/>
        <v>0.2</v>
      </c>
      <c r="L67" s="68">
        <f t="shared" si="11"/>
        <v>0.2</v>
      </c>
      <c r="M67" s="68"/>
      <c r="N67" s="68" t="str">
        <f t="shared" si="18"/>
        <v>НЕТ</v>
      </c>
      <c r="O67" s="68"/>
      <c r="P67" s="69"/>
      <c r="Q67" s="69"/>
      <c r="R67" s="69"/>
      <c r="S67" s="68"/>
      <c r="T67" s="68"/>
      <c r="U67" s="68"/>
      <c r="V67" s="68"/>
      <c r="W67" s="68"/>
      <c r="X67" s="70">
        <f t="shared" si="4"/>
        <v>0</v>
      </c>
      <c r="Y67" s="68"/>
      <c r="Z67" s="71">
        <f t="shared" si="16"/>
        <v>0</v>
      </c>
      <c r="AA67" s="70">
        <f t="shared" si="14"/>
        <v>0</v>
      </c>
      <c r="AB67" s="71">
        <f t="shared" si="15"/>
        <v>0</v>
      </c>
    </row>
    <row r="68" spans="1:28" x14ac:dyDescent="0.25">
      <c r="A68" s="68"/>
      <c r="B68" s="68"/>
      <c r="C68" s="68"/>
      <c r="D68" s="68"/>
      <c r="E68" s="61" t="str">
        <f t="shared" si="17"/>
        <v/>
      </c>
      <c r="F68" s="64" t="str">
        <f t="shared" si="5"/>
        <v/>
      </c>
      <c r="G68" s="61">
        <f t="shared" si="6"/>
        <v>0</v>
      </c>
      <c r="H68" s="65" t="str">
        <f t="shared" si="7"/>
        <v>без пластин</v>
      </c>
      <c r="I68" s="61">
        <f t="shared" si="8"/>
        <v>0</v>
      </c>
      <c r="J68" s="68">
        <f t="shared" si="9"/>
        <v>0</v>
      </c>
      <c r="K68" s="68">
        <f t="shared" si="10"/>
        <v>0.2</v>
      </c>
      <c r="L68" s="68">
        <f t="shared" si="11"/>
        <v>0.2</v>
      </c>
      <c r="M68" s="68"/>
      <c r="N68" s="68" t="str">
        <f t="shared" si="18"/>
        <v>НЕТ</v>
      </c>
      <c r="O68" s="68"/>
      <c r="P68" s="69"/>
      <c r="Q68" s="69"/>
      <c r="R68" s="69"/>
      <c r="S68" s="68"/>
      <c r="T68" s="68"/>
      <c r="U68" s="68"/>
      <c r="V68" s="68"/>
      <c r="W68" s="68"/>
      <c r="X68" s="70">
        <f t="shared" si="4"/>
        <v>0</v>
      </c>
      <c r="Y68" s="68"/>
      <c r="Z68" s="71">
        <f t="shared" si="16"/>
        <v>0</v>
      </c>
      <c r="AA68" s="70">
        <f t="shared" si="14"/>
        <v>0</v>
      </c>
      <c r="AB68" s="71">
        <f t="shared" si="15"/>
        <v>0</v>
      </c>
    </row>
    <row r="69" spans="1:28" x14ac:dyDescent="0.25">
      <c r="A69" s="68"/>
      <c r="B69" s="68"/>
      <c r="C69" s="68"/>
      <c r="D69" s="68"/>
      <c r="E69" s="61" t="str">
        <f t="shared" si="17"/>
        <v/>
      </c>
      <c r="F69" s="64" t="str">
        <f t="shared" si="5"/>
        <v/>
      </c>
      <c r="G69" s="61">
        <f t="shared" si="6"/>
        <v>0</v>
      </c>
      <c r="H69" s="65" t="str">
        <f t="shared" si="7"/>
        <v>без пластин</v>
      </c>
      <c r="I69" s="61">
        <f t="shared" si="8"/>
        <v>0</v>
      </c>
      <c r="J69" s="68">
        <f t="shared" si="9"/>
        <v>0</v>
      </c>
      <c r="K69" s="68">
        <f t="shared" si="10"/>
        <v>0.2</v>
      </c>
      <c r="L69" s="68">
        <f t="shared" si="11"/>
        <v>0.2</v>
      </c>
      <c r="M69" s="68"/>
      <c r="N69" s="68" t="str">
        <f t="shared" si="18"/>
        <v>НЕТ</v>
      </c>
      <c r="O69" s="68"/>
      <c r="P69" s="69"/>
      <c r="Q69" s="69"/>
      <c r="R69" s="69"/>
      <c r="S69" s="68"/>
      <c r="T69" s="68"/>
      <c r="U69" s="68"/>
      <c r="V69" s="68"/>
      <c r="W69" s="68"/>
      <c r="X69" s="70">
        <f t="shared" si="4"/>
        <v>0</v>
      </c>
      <c r="Y69" s="68"/>
      <c r="Z69" s="71">
        <f t="shared" si="16"/>
        <v>0</v>
      </c>
      <c r="AA69" s="70">
        <f t="shared" si="14"/>
        <v>0</v>
      </c>
      <c r="AB69" s="71">
        <f t="shared" si="15"/>
        <v>0</v>
      </c>
    </row>
    <row r="70" spans="1:28" x14ac:dyDescent="0.25">
      <c r="A70" s="68"/>
      <c r="B70" s="68"/>
      <c r="C70" s="68"/>
      <c r="D70" s="68"/>
      <c r="E70" s="61" t="str">
        <f t="shared" si="17"/>
        <v/>
      </c>
      <c r="F70" s="64" t="str">
        <f t="shared" si="5"/>
        <v/>
      </c>
      <c r="G70" s="61">
        <f t="shared" si="6"/>
        <v>0</v>
      </c>
      <c r="H70" s="65" t="str">
        <f t="shared" si="7"/>
        <v>без пластин</v>
      </c>
      <c r="I70" s="61">
        <f t="shared" si="8"/>
        <v>0</v>
      </c>
      <c r="J70" s="68">
        <f t="shared" si="9"/>
        <v>0</v>
      </c>
      <c r="K70" s="68">
        <f t="shared" si="10"/>
        <v>0.2</v>
      </c>
      <c r="L70" s="68">
        <f t="shared" si="11"/>
        <v>0.2</v>
      </c>
      <c r="M70" s="68"/>
      <c r="N70" s="68" t="str">
        <f t="shared" si="18"/>
        <v>НЕТ</v>
      </c>
      <c r="O70" s="68"/>
      <c r="P70" s="69"/>
      <c r="Q70" s="69"/>
      <c r="R70" s="69"/>
      <c r="S70" s="68"/>
      <c r="T70" s="68"/>
      <c r="U70" s="68"/>
      <c r="V70" s="68"/>
      <c r="W70" s="68"/>
      <c r="X70" s="70">
        <f t="shared" si="4"/>
        <v>0</v>
      </c>
      <c r="Y70" s="68"/>
      <c r="Z70" s="71">
        <f t="shared" si="16"/>
        <v>0</v>
      </c>
      <c r="AA70" s="70">
        <f t="shared" si="14"/>
        <v>0</v>
      </c>
      <c r="AB70" s="71">
        <f t="shared" si="15"/>
        <v>0</v>
      </c>
    </row>
    <row r="71" spans="1:28" x14ac:dyDescent="0.25">
      <c r="A71" s="68"/>
      <c r="B71" s="68"/>
      <c r="C71" s="68"/>
      <c r="D71" s="68"/>
      <c r="E71" s="61" t="str">
        <f t="shared" si="17"/>
        <v/>
      </c>
      <c r="F71" s="64" t="str">
        <f t="shared" si="5"/>
        <v/>
      </c>
      <c r="G71" s="61">
        <f t="shared" si="6"/>
        <v>0</v>
      </c>
      <c r="H71" s="65" t="str">
        <f t="shared" si="7"/>
        <v>без пластин</v>
      </c>
      <c r="I71" s="61">
        <f t="shared" si="8"/>
        <v>0</v>
      </c>
      <c r="J71" s="68">
        <f t="shared" si="9"/>
        <v>0</v>
      </c>
      <c r="K71" s="68">
        <f t="shared" si="10"/>
        <v>0.2</v>
      </c>
      <c r="L71" s="68">
        <f t="shared" si="11"/>
        <v>0.2</v>
      </c>
      <c r="M71" s="68"/>
      <c r="N71" s="68" t="str">
        <f t="shared" si="18"/>
        <v>НЕТ</v>
      </c>
      <c r="O71" s="68"/>
      <c r="P71" s="69"/>
      <c r="Q71" s="69"/>
      <c r="R71" s="69"/>
      <c r="S71" s="68"/>
      <c r="T71" s="68"/>
      <c r="U71" s="68"/>
      <c r="V71" s="68"/>
      <c r="W71" s="68"/>
      <c r="X71" s="70">
        <f t="shared" si="4"/>
        <v>0</v>
      </c>
      <c r="Y71" s="68"/>
      <c r="Z71" s="71">
        <f t="shared" si="16"/>
        <v>0</v>
      </c>
      <c r="AA71" s="70">
        <f t="shared" si="14"/>
        <v>0</v>
      </c>
      <c r="AB71" s="71">
        <f t="shared" si="15"/>
        <v>0</v>
      </c>
    </row>
    <row r="72" spans="1:28" x14ac:dyDescent="0.25">
      <c r="A72" s="68"/>
      <c r="B72" s="68"/>
      <c r="C72" s="68"/>
      <c r="D72" s="68"/>
      <c r="E72" s="61" t="str">
        <f t="shared" si="17"/>
        <v/>
      </c>
      <c r="F72" s="64" t="str">
        <f t="shared" si="5"/>
        <v/>
      </c>
      <c r="G72" s="61">
        <f t="shared" si="6"/>
        <v>0</v>
      </c>
      <c r="H72" s="65" t="str">
        <f t="shared" si="7"/>
        <v>без пластин</v>
      </c>
      <c r="I72" s="61">
        <f t="shared" si="8"/>
        <v>0</v>
      </c>
      <c r="J72" s="68">
        <f t="shared" si="9"/>
        <v>0</v>
      </c>
      <c r="K72" s="68">
        <f t="shared" si="10"/>
        <v>0.2</v>
      </c>
      <c r="L72" s="68">
        <f t="shared" si="11"/>
        <v>0.2</v>
      </c>
      <c r="M72" s="68"/>
      <c r="N72" s="68" t="str">
        <f t="shared" si="18"/>
        <v>НЕТ</v>
      </c>
      <c r="O72" s="68"/>
      <c r="P72" s="69"/>
      <c r="Q72" s="69"/>
      <c r="R72" s="69"/>
      <c r="S72" s="68"/>
      <c r="T72" s="68"/>
      <c r="U72" s="68"/>
      <c r="V72" s="68"/>
      <c r="W72" s="68"/>
      <c r="X72" s="70">
        <f t="shared" si="4"/>
        <v>0</v>
      </c>
      <c r="Y72" s="68"/>
      <c r="Z72" s="71">
        <f t="shared" si="16"/>
        <v>0</v>
      </c>
      <c r="AA72" s="70">
        <f t="shared" si="14"/>
        <v>0</v>
      </c>
      <c r="AB72" s="71">
        <f t="shared" si="15"/>
        <v>0</v>
      </c>
    </row>
    <row r="73" spans="1:28" x14ac:dyDescent="0.25">
      <c r="A73" s="68"/>
      <c r="B73" s="68"/>
      <c r="C73" s="68"/>
      <c r="D73" s="68"/>
      <c r="E73" s="61" t="str">
        <f t="shared" si="17"/>
        <v/>
      </c>
      <c r="F73" s="64" t="str">
        <f t="shared" si="5"/>
        <v/>
      </c>
      <c r="G73" s="61">
        <f t="shared" si="6"/>
        <v>0</v>
      </c>
      <c r="H73" s="65" t="str">
        <f t="shared" si="7"/>
        <v>без пластин</v>
      </c>
      <c r="I73" s="61">
        <f t="shared" si="8"/>
        <v>0</v>
      </c>
      <c r="J73" s="68">
        <f t="shared" si="9"/>
        <v>0</v>
      </c>
      <c r="K73" s="68">
        <f t="shared" si="10"/>
        <v>0.2</v>
      </c>
      <c r="L73" s="68">
        <f t="shared" si="11"/>
        <v>0.2</v>
      </c>
      <c r="M73" s="68"/>
      <c r="N73" s="68" t="str">
        <f t="shared" si="18"/>
        <v>НЕТ</v>
      </c>
      <c r="O73" s="68"/>
      <c r="P73" s="69"/>
      <c r="Q73" s="69"/>
      <c r="R73" s="69"/>
      <c r="S73" s="68"/>
      <c r="T73" s="68"/>
      <c r="U73" s="68"/>
      <c r="V73" s="68"/>
      <c r="W73" s="68"/>
      <c r="X73" s="70">
        <f t="shared" si="4"/>
        <v>0</v>
      </c>
      <c r="Y73" s="68"/>
      <c r="Z73" s="71">
        <f t="shared" si="16"/>
        <v>0</v>
      </c>
      <c r="AA73" s="70">
        <f t="shared" si="14"/>
        <v>0</v>
      </c>
      <c r="AB73" s="71">
        <f t="shared" si="15"/>
        <v>0</v>
      </c>
    </row>
    <row r="74" spans="1:28" x14ac:dyDescent="0.25">
      <c r="A74" s="68"/>
      <c r="B74" s="68"/>
      <c r="C74" s="68"/>
      <c r="D74" s="68"/>
      <c r="E74" s="61" t="str">
        <f t="shared" si="17"/>
        <v/>
      </c>
      <c r="F74" s="64" t="str">
        <f t="shared" si="5"/>
        <v/>
      </c>
      <c r="G74" s="61">
        <f t="shared" si="6"/>
        <v>0</v>
      </c>
      <c r="H74" s="65" t="str">
        <f t="shared" si="7"/>
        <v>без пластин</v>
      </c>
      <c r="I74" s="61">
        <f t="shared" si="8"/>
        <v>0</v>
      </c>
      <c r="J74" s="68">
        <f t="shared" si="9"/>
        <v>0</v>
      </c>
      <c r="K74" s="68">
        <f t="shared" si="10"/>
        <v>0.2</v>
      </c>
      <c r="L74" s="68">
        <f t="shared" si="11"/>
        <v>0.2</v>
      </c>
      <c r="M74" s="68"/>
      <c r="N74" s="68" t="str">
        <f t="shared" si="18"/>
        <v>НЕТ</v>
      </c>
      <c r="O74" s="68"/>
      <c r="P74" s="69"/>
      <c r="Q74" s="69"/>
      <c r="R74" s="69"/>
      <c r="S74" s="68"/>
      <c r="T74" s="68"/>
      <c r="U74" s="68"/>
      <c r="V74" s="68"/>
      <c r="W74" s="68"/>
      <c r="X74" s="70">
        <f t="shared" si="4"/>
        <v>0</v>
      </c>
      <c r="Y74" s="68"/>
      <c r="Z74" s="71">
        <f t="shared" si="16"/>
        <v>0</v>
      </c>
      <c r="AA74" s="70">
        <f t="shared" si="14"/>
        <v>0</v>
      </c>
      <c r="AB74" s="71">
        <f t="shared" si="15"/>
        <v>0</v>
      </c>
    </row>
    <row r="75" spans="1:28" x14ac:dyDescent="0.25">
      <c r="A75" s="68"/>
      <c r="B75" s="68"/>
      <c r="C75" s="68"/>
      <c r="D75" s="68"/>
      <c r="E75" s="61" t="str">
        <f t="shared" si="17"/>
        <v/>
      </c>
      <c r="F75" s="64" t="str">
        <f t="shared" si="5"/>
        <v/>
      </c>
      <c r="G75" s="61">
        <f t="shared" si="6"/>
        <v>0</v>
      </c>
      <c r="H75" s="65" t="str">
        <f t="shared" si="7"/>
        <v>без пластин</v>
      </c>
      <c r="I75" s="61">
        <f t="shared" si="8"/>
        <v>0</v>
      </c>
      <c r="J75" s="68">
        <f t="shared" si="9"/>
        <v>0</v>
      </c>
      <c r="K75" s="68">
        <f t="shared" si="10"/>
        <v>0.2</v>
      </c>
      <c r="L75" s="68">
        <f t="shared" si="11"/>
        <v>0.2</v>
      </c>
      <c r="M75" s="68"/>
      <c r="N75" s="68" t="str">
        <f t="shared" si="18"/>
        <v>НЕТ</v>
      </c>
      <c r="O75" s="68"/>
      <c r="P75" s="69"/>
      <c r="Q75" s="69"/>
      <c r="R75" s="69"/>
      <c r="S75" s="68"/>
      <c r="T75" s="68"/>
      <c r="U75" s="68"/>
      <c r="V75" s="68"/>
      <c r="W75" s="68"/>
      <c r="X75" s="70">
        <f t="shared" si="4"/>
        <v>0</v>
      </c>
      <c r="Y75" s="68"/>
      <c r="Z75" s="71">
        <f t="shared" si="16"/>
        <v>0</v>
      </c>
      <c r="AA75" s="70">
        <f t="shared" si="14"/>
        <v>0</v>
      </c>
      <c r="AB75" s="71">
        <f t="shared" si="15"/>
        <v>0</v>
      </c>
    </row>
    <row r="76" spans="1:28" x14ac:dyDescent="0.25">
      <c r="A76" s="68"/>
      <c r="B76" s="68"/>
      <c r="C76" s="68"/>
      <c r="D76" s="68"/>
      <c r="E76" s="61" t="str">
        <f t="shared" si="17"/>
        <v/>
      </c>
      <c r="F76" s="64" t="str">
        <f t="shared" si="5"/>
        <v/>
      </c>
      <c r="G76" s="61">
        <f t="shared" si="6"/>
        <v>0</v>
      </c>
      <c r="H76" s="65" t="str">
        <f t="shared" si="7"/>
        <v>без пластин</v>
      </c>
      <c r="I76" s="61">
        <f t="shared" si="8"/>
        <v>0</v>
      </c>
      <c r="J76" s="68">
        <f t="shared" si="9"/>
        <v>0</v>
      </c>
      <c r="K76" s="68">
        <f t="shared" si="10"/>
        <v>0.2</v>
      </c>
      <c r="L76" s="68">
        <f t="shared" si="11"/>
        <v>0.2</v>
      </c>
      <c r="M76" s="68"/>
      <c r="N76" s="68" t="str">
        <f t="shared" si="18"/>
        <v>НЕТ</v>
      </c>
      <c r="O76" s="68"/>
      <c r="P76" s="69"/>
      <c r="Q76" s="69"/>
      <c r="R76" s="69"/>
      <c r="S76" s="68"/>
      <c r="T76" s="68"/>
      <c r="U76" s="68"/>
      <c r="V76" s="68"/>
      <c r="W76" s="68"/>
      <c r="X76" s="70">
        <f t="shared" si="4"/>
        <v>0</v>
      </c>
      <c r="Y76" s="68"/>
      <c r="Z76" s="71">
        <f t="shared" si="16"/>
        <v>0</v>
      </c>
      <c r="AA76" s="70">
        <f t="shared" si="14"/>
        <v>0</v>
      </c>
      <c r="AB76" s="71">
        <f t="shared" si="15"/>
        <v>0</v>
      </c>
    </row>
    <row r="77" spans="1:28" x14ac:dyDescent="0.25">
      <c r="A77" s="68"/>
      <c r="B77" s="68"/>
      <c r="C77" s="68"/>
      <c r="D77" s="68"/>
      <c r="E77" s="61" t="str">
        <f t="shared" si="17"/>
        <v/>
      </c>
      <c r="F77" s="64" t="str">
        <f t="shared" si="5"/>
        <v/>
      </c>
      <c r="G77" s="61">
        <f t="shared" si="6"/>
        <v>0</v>
      </c>
      <c r="H77" s="65" t="str">
        <f t="shared" si="7"/>
        <v>без пластин</v>
      </c>
      <c r="I77" s="61">
        <f t="shared" si="8"/>
        <v>0</v>
      </c>
      <c r="J77" s="68">
        <f t="shared" si="9"/>
        <v>0</v>
      </c>
      <c r="K77" s="68">
        <f t="shared" si="10"/>
        <v>0.2</v>
      </c>
      <c r="L77" s="68">
        <f t="shared" si="11"/>
        <v>0.2</v>
      </c>
      <c r="M77" s="68"/>
      <c r="N77" s="68" t="str">
        <f t="shared" si="18"/>
        <v>НЕТ</v>
      </c>
      <c r="O77" s="68"/>
      <c r="P77" s="69"/>
      <c r="Q77" s="69"/>
      <c r="R77" s="69"/>
      <c r="S77" s="68"/>
      <c r="T77" s="68"/>
      <c r="U77" s="68"/>
      <c r="V77" s="68"/>
      <c r="W77" s="68"/>
      <c r="X77" s="70">
        <f t="shared" si="4"/>
        <v>0</v>
      </c>
      <c r="Y77" s="68"/>
      <c r="Z77" s="71">
        <f t="shared" si="16"/>
        <v>0</v>
      </c>
      <c r="AA77" s="70">
        <f t="shared" si="14"/>
        <v>0</v>
      </c>
      <c r="AB77" s="71">
        <f t="shared" si="15"/>
        <v>0</v>
      </c>
    </row>
    <row r="78" spans="1:28" x14ac:dyDescent="0.25">
      <c r="A78" s="68"/>
      <c r="B78" s="68"/>
      <c r="C78" s="68"/>
      <c r="D78" s="68"/>
      <c r="E78" s="61" t="str">
        <f t="shared" si="17"/>
        <v/>
      </c>
      <c r="F78" s="64" t="str">
        <f t="shared" si="5"/>
        <v/>
      </c>
      <c r="G78" s="61">
        <f t="shared" si="6"/>
        <v>0</v>
      </c>
      <c r="H78" s="65" t="str">
        <f t="shared" si="7"/>
        <v>без пластин</v>
      </c>
      <c r="I78" s="61">
        <f t="shared" si="8"/>
        <v>0</v>
      </c>
      <c r="J78" s="68">
        <f t="shared" si="9"/>
        <v>0</v>
      </c>
      <c r="K78" s="68">
        <f t="shared" si="10"/>
        <v>0.2</v>
      </c>
      <c r="L78" s="68">
        <f t="shared" si="11"/>
        <v>0.2</v>
      </c>
      <c r="M78" s="68"/>
      <c r="N78" s="68" t="str">
        <f t="shared" si="18"/>
        <v>НЕТ</v>
      </c>
      <c r="O78" s="68"/>
      <c r="P78" s="69"/>
      <c r="Q78" s="69"/>
      <c r="R78" s="69"/>
      <c r="S78" s="68"/>
      <c r="T78" s="68"/>
      <c r="U78" s="68"/>
      <c r="V78" s="68"/>
      <c r="W78" s="68"/>
      <c r="X78" s="70">
        <f t="shared" si="4"/>
        <v>0</v>
      </c>
      <c r="Y78" s="68"/>
      <c r="Z78" s="71">
        <f t="shared" si="16"/>
        <v>0</v>
      </c>
      <c r="AA78" s="70">
        <f t="shared" si="14"/>
        <v>0</v>
      </c>
      <c r="AB78" s="71">
        <f t="shared" si="15"/>
        <v>0</v>
      </c>
    </row>
    <row r="79" spans="1:28" x14ac:dyDescent="0.25">
      <c r="A79" s="68"/>
      <c r="B79" s="68"/>
      <c r="C79" s="68"/>
      <c r="D79" s="68"/>
      <c r="E79" s="61" t="str">
        <f t="shared" si="17"/>
        <v/>
      </c>
      <c r="F79" s="64" t="str">
        <f t="shared" si="5"/>
        <v/>
      </c>
      <c r="G79" s="61">
        <f t="shared" si="6"/>
        <v>0</v>
      </c>
      <c r="H79" s="65" t="str">
        <f t="shared" si="7"/>
        <v>без пластин</v>
      </c>
      <c r="I79" s="61">
        <f t="shared" si="8"/>
        <v>0</v>
      </c>
      <c r="J79" s="68">
        <f t="shared" si="9"/>
        <v>0</v>
      </c>
      <c r="K79" s="68">
        <f t="shared" si="10"/>
        <v>0.2</v>
      </c>
      <c r="L79" s="68">
        <f t="shared" si="11"/>
        <v>0.2</v>
      </c>
      <c r="M79" s="68"/>
      <c r="N79" s="68" t="str">
        <f t="shared" si="18"/>
        <v>НЕТ</v>
      </c>
      <c r="O79" s="68"/>
      <c r="P79" s="69"/>
      <c r="Q79" s="69"/>
      <c r="R79" s="69"/>
      <c r="S79" s="68"/>
      <c r="T79" s="68"/>
      <c r="U79" s="68"/>
      <c r="V79" s="68"/>
      <c r="W79" s="68"/>
      <c r="X79" s="70">
        <f t="shared" si="4"/>
        <v>0</v>
      </c>
      <c r="Y79" s="68"/>
      <c r="Z79" s="71">
        <f t="shared" si="16"/>
        <v>0</v>
      </c>
      <c r="AA79" s="70">
        <f t="shared" si="14"/>
        <v>0</v>
      </c>
      <c r="AB79" s="71">
        <f t="shared" si="15"/>
        <v>0</v>
      </c>
    </row>
    <row r="80" spans="1:28" x14ac:dyDescent="0.25">
      <c r="A80" s="68"/>
      <c r="B80" s="68"/>
      <c r="C80" s="68"/>
      <c r="D80" s="68"/>
      <c r="E80" s="61" t="str">
        <f t="shared" si="17"/>
        <v/>
      </c>
      <c r="F80" s="64" t="str">
        <f t="shared" si="5"/>
        <v/>
      </c>
      <c r="G80" s="61">
        <f t="shared" si="6"/>
        <v>0</v>
      </c>
      <c r="H80" s="65" t="str">
        <f t="shared" si="7"/>
        <v>без пластин</v>
      </c>
      <c r="I80" s="61">
        <f t="shared" si="8"/>
        <v>0</v>
      </c>
      <c r="J80" s="68">
        <f t="shared" si="9"/>
        <v>0</v>
      </c>
      <c r="K80" s="68">
        <f t="shared" si="10"/>
        <v>0.2</v>
      </c>
      <c r="L80" s="68">
        <f t="shared" si="11"/>
        <v>0.2</v>
      </c>
      <c r="M80" s="68"/>
      <c r="N80" s="68" t="str">
        <f t="shared" si="18"/>
        <v>НЕТ</v>
      </c>
      <c r="O80" s="68"/>
      <c r="P80" s="69"/>
      <c r="Q80" s="69"/>
      <c r="R80" s="69"/>
      <c r="S80" s="68"/>
      <c r="T80" s="68"/>
      <c r="U80" s="68"/>
      <c r="V80" s="68"/>
      <c r="W80" s="68"/>
      <c r="X80" s="70">
        <f t="shared" si="4"/>
        <v>0</v>
      </c>
      <c r="Y80" s="68"/>
      <c r="Z80" s="71">
        <f t="shared" si="16"/>
        <v>0</v>
      </c>
      <c r="AA80" s="70">
        <f t="shared" si="14"/>
        <v>0</v>
      </c>
      <c r="AB80" s="71">
        <f t="shared" si="15"/>
        <v>0</v>
      </c>
    </row>
    <row r="81" spans="1:28" x14ac:dyDescent="0.25">
      <c r="A81" s="68"/>
      <c r="B81" s="68"/>
      <c r="C81" s="68"/>
      <c r="D81" s="68"/>
      <c r="E81" s="61" t="str">
        <f t="shared" si="17"/>
        <v/>
      </c>
      <c r="F81" s="64" t="str">
        <f t="shared" si="5"/>
        <v/>
      </c>
      <c r="G81" s="61">
        <f t="shared" si="6"/>
        <v>0</v>
      </c>
      <c r="H81" s="65" t="str">
        <f t="shared" si="7"/>
        <v>без пластин</v>
      </c>
      <c r="I81" s="61">
        <f t="shared" si="8"/>
        <v>0</v>
      </c>
      <c r="J81" s="68">
        <f t="shared" si="9"/>
        <v>0</v>
      </c>
      <c r="K81" s="68">
        <f t="shared" si="10"/>
        <v>0.2</v>
      </c>
      <c r="L81" s="68">
        <f t="shared" si="11"/>
        <v>0.2</v>
      </c>
      <c r="M81" s="68"/>
      <c r="N81" s="68" t="str">
        <f t="shared" si="18"/>
        <v>НЕТ</v>
      </c>
      <c r="O81" s="68"/>
      <c r="P81" s="69"/>
      <c r="Q81" s="69"/>
      <c r="R81" s="69"/>
      <c r="S81" s="68"/>
      <c r="T81" s="68"/>
      <c r="U81" s="68"/>
      <c r="V81" s="68"/>
      <c r="W81" s="68"/>
      <c r="X81" s="70">
        <f t="shared" si="4"/>
        <v>0</v>
      </c>
      <c r="Y81" s="68"/>
      <c r="Z81" s="71">
        <f t="shared" si="16"/>
        <v>0</v>
      </c>
      <c r="AA81" s="70">
        <f t="shared" si="14"/>
        <v>0</v>
      </c>
      <c r="AB81" s="71">
        <f t="shared" si="15"/>
        <v>0</v>
      </c>
    </row>
    <row r="82" spans="1:28" x14ac:dyDescent="0.25">
      <c r="A82" s="68"/>
      <c r="B82" s="68"/>
      <c r="C82" s="68"/>
      <c r="D82" s="68"/>
      <c r="E82" s="61" t="str">
        <f t="shared" si="17"/>
        <v/>
      </c>
      <c r="F82" s="64" t="str">
        <f t="shared" si="5"/>
        <v/>
      </c>
      <c r="G82" s="61">
        <f t="shared" si="6"/>
        <v>0</v>
      </c>
      <c r="H82" s="65" t="str">
        <f t="shared" si="7"/>
        <v>без пластин</v>
      </c>
      <c r="I82" s="61">
        <f t="shared" si="8"/>
        <v>0</v>
      </c>
      <c r="J82" s="68">
        <f t="shared" si="9"/>
        <v>0</v>
      </c>
      <c r="K82" s="68">
        <f t="shared" si="10"/>
        <v>0.2</v>
      </c>
      <c r="L82" s="68">
        <f t="shared" si="11"/>
        <v>0.2</v>
      </c>
      <c r="M82" s="68"/>
      <c r="N82" s="68" t="str">
        <f t="shared" si="18"/>
        <v>НЕТ</v>
      </c>
      <c r="O82" s="68"/>
      <c r="P82" s="69"/>
      <c r="Q82" s="69"/>
      <c r="R82" s="69"/>
      <c r="S82" s="68"/>
      <c r="T82" s="68"/>
      <c r="U82" s="68"/>
      <c r="V82" s="68"/>
      <c r="W82" s="68"/>
      <c r="X82" s="70">
        <f t="shared" si="4"/>
        <v>0</v>
      </c>
      <c r="Y82" s="68"/>
      <c r="Z82" s="71">
        <f t="shared" si="16"/>
        <v>0</v>
      </c>
      <c r="AA82" s="70">
        <f t="shared" si="14"/>
        <v>0</v>
      </c>
      <c r="AB82" s="71">
        <f t="shared" si="15"/>
        <v>0</v>
      </c>
    </row>
    <row r="83" spans="1:28" x14ac:dyDescent="0.25">
      <c r="A83" s="68"/>
      <c r="B83" s="68"/>
      <c r="C83" s="68"/>
      <c r="D83" s="68"/>
      <c r="E83" s="61" t="str">
        <f t="shared" si="17"/>
        <v/>
      </c>
      <c r="F83" s="64" t="str">
        <f t="shared" si="5"/>
        <v/>
      </c>
      <c r="G83" s="61">
        <f t="shared" si="6"/>
        <v>0</v>
      </c>
      <c r="H83" s="65" t="str">
        <f t="shared" si="7"/>
        <v>без пластин</v>
      </c>
      <c r="I83" s="61">
        <f t="shared" si="8"/>
        <v>0</v>
      </c>
      <c r="J83" s="68">
        <f t="shared" si="9"/>
        <v>0</v>
      </c>
      <c r="K83" s="68">
        <f t="shared" si="10"/>
        <v>0.2</v>
      </c>
      <c r="L83" s="68">
        <f t="shared" si="11"/>
        <v>0.2</v>
      </c>
      <c r="M83" s="68"/>
      <c r="N83" s="68" t="str">
        <f t="shared" si="18"/>
        <v>НЕТ</v>
      </c>
      <c r="O83" s="68"/>
      <c r="P83" s="69"/>
      <c r="Q83" s="69"/>
      <c r="R83" s="69"/>
      <c r="S83" s="68"/>
      <c r="T83" s="68"/>
      <c r="U83" s="68"/>
      <c r="V83" s="68"/>
      <c r="W83" s="68"/>
      <c r="X83" s="70">
        <f t="shared" si="4"/>
        <v>0</v>
      </c>
      <c r="Y83" s="68"/>
      <c r="Z83" s="71">
        <f t="shared" si="16"/>
        <v>0</v>
      </c>
      <c r="AA83" s="70">
        <f t="shared" si="14"/>
        <v>0</v>
      </c>
      <c r="AB83" s="71">
        <f t="shared" si="15"/>
        <v>0</v>
      </c>
    </row>
    <row r="84" spans="1:28" x14ac:dyDescent="0.25">
      <c r="A84" s="68"/>
      <c r="B84" s="68"/>
      <c r="C84" s="68"/>
      <c r="D84" s="68"/>
      <c r="E84" s="61" t="str">
        <f t="shared" si="17"/>
        <v/>
      </c>
      <c r="F84" s="64" t="str">
        <f t="shared" si="5"/>
        <v/>
      </c>
      <c r="G84" s="61">
        <f t="shared" si="6"/>
        <v>0</v>
      </c>
      <c r="H84" s="65" t="str">
        <f t="shared" si="7"/>
        <v>без пластин</v>
      </c>
      <c r="I84" s="61">
        <f t="shared" si="8"/>
        <v>0</v>
      </c>
      <c r="J84" s="68">
        <f t="shared" si="9"/>
        <v>0</v>
      </c>
      <c r="K84" s="68">
        <f t="shared" si="10"/>
        <v>0.2</v>
      </c>
      <c r="L84" s="68">
        <f t="shared" si="11"/>
        <v>0.2</v>
      </c>
      <c r="M84" s="68"/>
      <c r="N84" s="68" t="str">
        <f t="shared" si="18"/>
        <v>НЕТ</v>
      </c>
      <c r="O84" s="68"/>
      <c r="P84" s="69"/>
      <c r="Q84" s="69"/>
      <c r="R84" s="69"/>
      <c r="S84" s="68"/>
      <c r="T84" s="68"/>
      <c r="U84" s="68"/>
      <c r="V84" s="68"/>
      <c r="W84" s="68"/>
      <c r="X84" s="70">
        <f t="shared" si="4"/>
        <v>0</v>
      </c>
      <c r="Y84" s="68"/>
      <c r="Z84" s="71">
        <f t="shared" si="16"/>
        <v>0</v>
      </c>
      <c r="AA84" s="70">
        <f t="shared" si="14"/>
        <v>0</v>
      </c>
      <c r="AB84" s="71">
        <f t="shared" si="15"/>
        <v>0</v>
      </c>
    </row>
    <row r="85" spans="1:28" x14ac:dyDescent="0.25">
      <c r="A85" s="68"/>
      <c r="B85" s="68"/>
      <c r="C85" s="68"/>
      <c r="D85" s="68"/>
      <c r="E85" s="61" t="str">
        <f t="shared" si="17"/>
        <v/>
      </c>
      <c r="F85" s="64" t="str">
        <f t="shared" si="5"/>
        <v/>
      </c>
      <c r="G85" s="61">
        <f t="shared" si="6"/>
        <v>0</v>
      </c>
      <c r="H85" s="65" t="str">
        <f t="shared" si="7"/>
        <v>без пластин</v>
      </c>
      <c r="I85" s="61">
        <f t="shared" si="8"/>
        <v>0</v>
      </c>
      <c r="J85" s="68">
        <f t="shared" si="9"/>
        <v>0</v>
      </c>
      <c r="K85" s="68">
        <f t="shared" si="10"/>
        <v>0.2</v>
      </c>
      <c r="L85" s="68">
        <f t="shared" si="11"/>
        <v>0.2</v>
      </c>
      <c r="M85" s="68"/>
      <c r="N85" s="68" t="str">
        <f t="shared" si="18"/>
        <v>НЕТ</v>
      </c>
      <c r="O85" s="68"/>
      <c r="P85" s="69"/>
      <c r="Q85" s="69"/>
      <c r="R85" s="69"/>
      <c r="S85" s="68"/>
      <c r="T85" s="68"/>
      <c r="U85" s="68"/>
      <c r="V85" s="68"/>
      <c r="W85" s="68"/>
      <c r="X85" s="70">
        <f t="shared" si="4"/>
        <v>0</v>
      </c>
      <c r="Y85" s="68"/>
      <c r="Z85" s="71">
        <f t="shared" si="16"/>
        <v>0</v>
      </c>
      <c r="AA85" s="70">
        <f t="shared" si="14"/>
        <v>0</v>
      </c>
      <c r="AB85" s="71">
        <f t="shared" si="15"/>
        <v>0</v>
      </c>
    </row>
    <row r="86" spans="1:28" x14ac:dyDescent="0.25">
      <c r="A86" s="68"/>
      <c r="B86" s="68"/>
      <c r="C86" s="68"/>
      <c r="D86" s="68"/>
      <c r="E86" s="61" t="str">
        <f t="shared" si="17"/>
        <v/>
      </c>
      <c r="F86" s="64" t="str">
        <f t="shared" si="5"/>
        <v/>
      </c>
      <c r="G86" s="61">
        <f t="shared" si="6"/>
        <v>0</v>
      </c>
      <c r="H86" s="65" t="str">
        <f t="shared" si="7"/>
        <v>без пластин</v>
      </c>
      <c r="I86" s="61">
        <f t="shared" si="8"/>
        <v>0</v>
      </c>
      <c r="J86" s="68">
        <f t="shared" si="9"/>
        <v>0</v>
      </c>
      <c r="K86" s="68">
        <f t="shared" si="10"/>
        <v>0.2</v>
      </c>
      <c r="L86" s="68">
        <f t="shared" si="11"/>
        <v>0.2</v>
      </c>
      <c r="M86" s="68"/>
      <c r="N86" s="68" t="str">
        <f t="shared" si="18"/>
        <v>НЕТ</v>
      </c>
      <c r="O86" s="68"/>
      <c r="P86" s="69"/>
      <c r="Q86" s="69"/>
      <c r="R86" s="69"/>
      <c r="S86" s="68"/>
      <c r="T86" s="68"/>
      <c r="U86" s="68"/>
      <c r="V86" s="68"/>
      <c r="W86" s="68"/>
      <c r="X86" s="70">
        <f t="shared" si="4"/>
        <v>0</v>
      </c>
      <c r="Y86" s="68"/>
      <c r="Z86" s="71">
        <f t="shared" si="16"/>
        <v>0</v>
      </c>
      <c r="AA86" s="70">
        <f t="shared" si="14"/>
        <v>0</v>
      </c>
      <c r="AB86" s="71">
        <f t="shared" si="15"/>
        <v>0</v>
      </c>
    </row>
    <row r="87" spans="1:28" x14ac:dyDescent="0.25">
      <c r="A87" s="68"/>
      <c r="B87" s="68"/>
      <c r="C87" s="68"/>
      <c r="D87" s="68"/>
      <c r="E87" s="61" t="str">
        <f t="shared" ref="E87:E150" si="19">IF(A87="","",IF(Y87="НЕТ",AA87,IF(AA87=2362,2134,IF(AA87=2134,1880,IF(AA87=1880,1778,IF(AA87=1778,1676,IF(AA87=0,0,1575)))))))</f>
        <v/>
      </c>
      <c r="F87" s="64" t="str">
        <f t="shared" ref="F87:F150" si="20">IF(D87="нет",0,IF(D87="","",S87*(E87/1000)*(R87/1000+(2*J87/1000)+K87+L87)))</f>
        <v/>
      </c>
      <c r="G87" s="61">
        <f t="shared" ref="G87:G150" si="21">IF(B87="ЦПСК",0,(S87*IF(R87&lt;=5000,4,(IF(R87&lt;6000,6,(IF(R87&lt;8400,8,IF(R87&lt;10500,10,IF(R87&lt;12500,12,IF(R87&lt;14000,14,IF(R87&lt;16200,16,18)))))))))))+IF(W87="ДА",2*S87,0)</f>
        <v>0</v>
      </c>
      <c r="H87" s="65" t="str">
        <f t="shared" ref="H87:H150" si="22">IF(D87=5,"без пластин",(IF(O87="СКОБЫ",(IF(N87="ДА",((ROUND((R87/1000),0)-1)*4+28)*S87,((ROUND((R87/1000),0)-1)*2+28)*S87)),"без пластин")))</f>
        <v>без пластин</v>
      </c>
      <c r="I87" s="61">
        <f t="shared" ref="I87:I150" si="23">M87*S87</f>
        <v>0</v>
      </c>
      <c r="J87" s="68">
        <f t="shared" ref="J87:J150" si="24">P87*U87</f>
        <v>0</v>
      </c>
      <c r="K87" s="68">
        <f t="shared" ref="K87:K150" si="25">0.2</f>
        <v>0.2</v>
      </c>
      <c r="L87" s="68">
        <f t="shared" ref="L87:L150" si="26">IF(N87="ДА",1.5,0.2)</f>
        <v>0.2</v>
      </c>
      <c r="M87" s="68"/>
      <c r="N87" s="68" t="str">
        <f t="shared" ref="N87:N150" si="27">IF(P87=44.45,"ДА","НЕТ")</f>
        <v>НЕТ</v>
      </c>
      <c r="O87" s="68"/>
      <c r="P87" s="69"/>
      <c r="Q87" s="69"/>
      <c r="R87" s="69"/>
      <c r="S87" s="68"/>
      <c r="T87" s="68"/>
      <c r="U87" s="68"/>
      <c r="V87" s="68"/>
      <c r="W87" s="68"/>
      <c r="X87" s="70">
        <f t="shared" ref="X87:X150" si="28">P87*U87*2+Q87*T87</f>
        <v>0</v>
      </c>
      <c r="Y87" s="68"/>
      <c r="Z87" s="71">
        <f t="shared" ref="Z87:Z150" si="29">IF(Y87="ДА",F87/E87*813,0)</f>
        <v>0</v>
      </c>
      <c r="AA87" s="70">
        <f t="shared" ref="AA87:AA150" si="30">IF(X87&lt;1,0,IF(X87&lt;790,813,IF(X87&lt;1560,1575,IF(X87&lt;1666,1676,IF(X87&lt;1766,1778,IF(X87&lt;1866,1880,IF(X87&lt;2096,2134,2362)))))))</f>
        <v>0</v>
      </c>
      <c r="AB87" s="71">
        <f t="shared" ref="AB87:AB150" si="31">P87*Q87*R87*V87/1000000000*S87</f>
        <v>0</v>
      </c>
    </row>
    <row r="88" spans="1:28" x14ac:dyDescent="0.25">
      <c r="A88" s="68"/>
      <c r="B88" s="68"/>
      <c r="C88" s="68"/>
      <c r="D88" s="68"/>
      <c r="E88" s="61" t="str">
        <f t="shared" si="19"/>
        <v/>
      </c>
      <c r="F88" s="64" t="str">
        <f t="shared" si="20"/>
        <v/>
      </c>
      <c r="G88" s="61">
        <f t="shared" si="21"/>
        <v>0</v>
      </c>
      <c r="H88" s="65" t="str">
        <f t="shared" si="22"/>
        <v>без пластин</v>
      </c>
      <c r="I88" s="61">
        <f t="shared" si="23"/>
        <v>0</v>
      </c>
      <c r="J88" s="68">
        <f t="shared" si="24"/>
        <v>0</v>
      </c>
      <c r="K88" s="68">
        <f t="shared" si="25"/>
        <v>0.2</v>
      </c>
      <c r="L88" s="68">
        <f t="shared" si="26"/>
        <v>0.2</v>
      </c>
      <c r="M88" s="68"/>
      <c r="N88" s="68" t="str">
        <f t="shared" si="27"/>
        <v>НЕТ</v>
      </c>
      <c r="O88" s="68"/>
      <c r="P88" s="69"/>
      <c r="Q88" s="69"/>
      <c r="R88" s="69"/>
      <c r="S88" s="68"/>
      <c r="T88" s="68"/>
      <c r="U88" s="68"/>
      <c r="V88" s="68"/>
      <c r="W88" s="68"/>
      <c r="X88" s="70">
        <f t="shared" si="28"/>
        <v>0</v>
      </c>
      <c r="Y88" s="68"/>
      <c r="Z88" s="71">
        <f t="shared" si="29"/>
        <v>0</v>
      </c>
      <c r="AA88" s="70">
        <f t="shared" si="30"/>
        <v>0</v>
      </c>
      <c r="AB88" s="71">
        <f t="shared" si="31"/>
        <v>0</v>
      </c>
    </row>
    <row r="89" spans="1:28" x14ac:dyDescent="0.25">
      <c r="A89" s="68"/>
      <c r="B89" s="68"/>
      <c r="C89" s="68"/>
      <c r="D89" s="68"/>
      <c r="E89" s="61" t="str">
        <f t="shared" si="19"/>
        <v/>
      </c>
      <c r="F89" s="64" t="str">
        <f t="shared" si="20"/>
        <v/>
      </c>
      <c r="G89" s="61">
        <f t="shared" si="21"/>
        <v>0</v>
      </c>
      <c r="H89" s="65" t="str">
        <f t="shared" si="22"/>
        <v>без пластин</v>
      </c>
      <c r="I89" s="61">
        <f t="shared" si="23"/>
        <v>0</v>
      </c>
      <c r="J89" s="68">
        <f t="shared" si="24"/>
        <v>0</v>
      </c>
      <c r="K89" s="68">
        <f t="shared" si="25"/>
        <v>0.2</v>
      </c>
      <c r="L89" s="68">
        <f t="shared" si="26"/>
        <v>0.2</v>
      </c>
      <c r="M89" s="68"/>
      <c r="N89" s="68" t="str">
        <f t="shared" si="27"/>
        <v>НЕТ</v>
      </c>
      <c r="O89" s="68"/>
      <c r="P89" s="69"/>
      <c r="Q89" s="69"/>
      <c r="R89" s="69"/>
      <c r="S89" s="68"/>
      <c r="T89" s="68"/>
      <c r="U89" s="68"/>
      <c r="V89" s="68"/>
      <c r="W89" s="68"/>
      <c r="X89" s="70">
        <f t="shared" si="28"/>
        <v>0</v>
      </c>
      <c r="Y89" s="68"/>
      <c r="Z89" s="71">
        <f t="shared" si="29"/>
        <v>0</v>
      </c>
      <c r="AA89" s="70">
        <f t="shared" si="30"/>
        <v>0</v>
      </c>
      <c r="AB89" s="71">
        <f t="shared" si="31"/>
        <v>0</v>
      </c>
    </row>
    <row r="90" spans="1:28" x14ac:dyDescent="0.25">
      <c r="A90" s="68"/>
      <c r="B90" s="68"/>
      <c r="C90" s="68"/>
      <c r="D90" s="68"/>
      <c r="E90" s="61" t="str">
        <f t="shared" si="19"/>
        <v/>
      </c>
      <c r="F90" s="64" t="str">
        <f t="shared" si="20"/>
        <v/>
      </c>
      <c r="G90" s="61">
        <f t="shared" si="21"/>
        <v>0</v>
      </c>
      <c r="H90" s="65" t="str">
        <f t="shared" si="22"/>
        <v>без пластин</v>
      </c>
      <c r="I90" s="61">
        <f t="shared" si="23"/>
        <v>0</v>
      </c>
      <c r="J90" s="68">
        <f t="shared" si="24"/>
        <v>0</v>
      </c>
      <c r="K90" s="68">
        <f t="shared" si="25"/>
        <v>0.2</v>
      </c>
      <c r="L90" s="68">
        <f t="shared" si="26"/>
        <v>0.2</v>
      </c>
      <c r="M90" s="68"/>
      <c r="N90" s="68" t="str">
        <f t="shared" si="27"/>
        <v>НЕТ</v>
      </c>
      <c r="O90" s="68"/>
      <c r="P90" s="69"/>
      <c r="Q90" s="69"/>
      <c r="R90" s="69"/>
      <c r="S90" s="68"/>
      <c r="T90" s="68"/>
      <c r="U90" s="68"/>
      <c r="V90" s="68"/>
      <c r="W90" s="68"/>
      <c r="X90" s="70">
        <f t="shared" si="28"/>
        <v>0</v>
      </c>
      <c r="Y90" s="68"/>
      <c r="Z90" s="71">
        <f t="shared" si="29"/>
        <v>0</v>
      </c>
      <c r="AA90" s="70">
        <f t="shared" si="30"/>
        <v>0</v>
      </c>
      <c r="AB90" s="71">
        <f t="shared" si="31"/>
        <v>0</v>
      </c>
    </row>
    <row r="91" spans="1:28" x14ac:dyDescent="0.25">
      <c r="A91" s="68"/>
      <c r="B91" s="68"/>
      <c r="C91" s="68"/>
      <c r="D91" s="68"/>
      <c r="E91" s="61" t="str">
        <f t="shared" si="19"/>
        <v/>
      </c>
      <c r="F91" s="64" t="str">
        <f t="shared" si="20"/>
        <v/>
      </c>
      <c r="G91" s="61">
        <f t="shared" si="21"/>
        <v>0</v>
      </c>
      <c r="H91" s="65" t="str">
        <f t="shared" si="22"/>
        <v>без пластин</v>
      </c>
      <c r="I91" s="61">
        <f t="shared" si="23"/>
        <v>0</v>
      </c>
      <c r="J91" s="68">
        <f t="shared" si="24"/>
        <v>0</v>
      </c>
      <c r="K91" s="68">
        <f t="shared" si="25"/>
        <v>0.2</v>
      </c>
      <c r="L91" s="68">
        <f t="shared" si="26"/>
        <v>0.2</v>
      </c>
      <c r="M91" s="68"/>
      <c r="N91" s="68" t="str">
        <f t="shared" si="27"/>
        <v>НЕТ</v>
      </c>
      <c r="O91" s="68"/>
      <c r="P91" s="69"/>
      <c r="Q91" s="69"/>
      <c r="R91" s="69"/>
      <c r="S91" s="68"/>
      <c r="T91" s="68"/>
      <c r="U91" s="68"/>
      <c r="V91" s="68"/>
      <c r="W91" s="68"/>
      <c r="X91" s="70">
        <f t="shared" si="28"/>
        <v>0</v>
      </c>
      <c r="Y91" s="68"/>
      <c r="Z91" s="71">
        <f t="shared" si="29"/>
        <v>0</v>
      </c>
      <c r="AA91" s="70">
        <f t="shared" si="30"/>
        <v>0</v>
      </c>
      <c r="AB91" s="71">
        <f t="shared" si="31"/>
        <v>0</v>
      </c>
    </row>
    <row r="92" spans="1:28" x14ac:dyDescent="0.25">
      <c r="A92" s="68"/>
      <c r="B92" s="68"/>
      <c r="C92" s="68"/>
      <c r="D92" s="68"/>
      <c r="E92" s="61" t="str">
        <f t="shared" si="19"/>
        <v/>
      </c>
      <c r="F92" s="64" t="str">
        <f t="shared" si="20"/>
        <v/>
      </c>
      <c r="G92" s="61">
        <f t="shared" si="21"/>
        <v>0</v>
      </c>
      <c r="H92" s="65" t="str">
        <f t="shared" si="22"/>
        <v>без пластин</v>
      </c>
      <c r="I92" s="61">
        <f t="shared" si="23"/>
        <v>0</v>
      </c>
      <c r="J92" s="68">
        <f t="shared" si="24"/>
        <v>0</v>
      </c>
      <c r="K92" s="68">
        <f t="shared" si="25"/>
        <v>0.2</v>
      </c>
      <c r="L92" s="68">
        <f t="shared" si="26"/>
        <v>0.2</v>
      </c>
      <c r="M92" s="68"/>
      <c r="N92" s="68" t="str">
        <f t="shared" si="27"/>
        <v>НЕТ</v>
      </c>
      <c r="O92" s="68"/>
      <c r="P92" s="69"/>
      <c r="Q92" s="69"/>
      <c r="R92" s="69"/>
      <c r="S92" s="68"/>
      <c r="T92" s="68"/>
      <c r="U92" s="68"/>
      <c r="V92" s="68"/>
      <c r="W92" s="68"/>
      <c r="X92" s="70">
        <f t="shared" si="28"/>
        <v>0</v>
      </c>
      <c r="Y92" s="68"/>
      <c r="Z92" s="71">
        <f t="shared" si="29"/>
        <v>0</v>
      </c>
      <c r="AA92" s="70">
        <f t="shared" si="30"/>
        <v>0</v>
      </c>
      <c r="AB92" s="71">
        <f t="shared" si="31"/>
        <v>0</v>
      </c>
    </row>
    <row r="93" spans="1:28" x14ac:dyDescent="0.25">
      <c r="A93" s="68"/>
      <c r="B93" s="68"/>
      <c r="C93" s="68"/>
      <c r="D93" s="68"/>
      <c r="E93" s="61" t="str">
        <f t="shared" si="19"/>
        <v/>
      </c>
      <c r="F93" s="64" t="str">
        <f t="shared" si="20"/>
        <v/>
      </c>
      <c r="G93" s="61">
        <f t="shared" si="21"/>
        <v>0</v>
      </c>
      <c r="H93" s="65" t="str">
        <f t="shared" si="22"/>
        <v>без пластин</v>
      </c>
      <c r="I93" s="61">
        <f t="shared" si="23"/>
        <v>0</v>
      </c>
      <c r="J93" s="68">
        <f t="shared" si="24"/>
        <v>0</v>
      </c>
      <c r="K93" s="68">
        <f t="shared" si="25"/>
        <v>0.2</v>
      </c>
      <c r="L93" s="68">
        <f t="shared" si="26"/>
        <v>0.2</v>
      </c>
      <c r="M93" s="68"/>
      <c r="N93" s="68" t="str">
        <f t="shared" si="27"/>
        <v>НЕТ</v>
      </c>
      <c r="O93" s="68"/>
      <c r="P93" s="69"/>
      <c r="Q93" s="69"/>
      <c r="R93" s="69"/>
      <c r="S93" s="68"/>
      <c r="T93" s="68"/>
      <c r="U93" s="68"/>
      <c r="V93" s="68"/>
      <c r="W93" s="68"/>
      <c r="X93" s="70">
        <f t="shared" si="28"/>
        <v>0</v>
      </c>
      <c r="Y93" s="68"/>
      <c r="Z93" s="71">
        <f t="shared" si="29"/>
        <v>0</v>
      </c>
      <c r="AA93" s="70">
        <f t="shared" si="30"/>
        <v>0</v>
      </c>
      <c r="AB93" s="71">
        <f t="shared" si="31"/>
        <v>0</v>
      </c>
    </row>
    <row r="94" spans="1:28" x14ac:dyDescent="0.25">
      <c r="A94" s="68"/>
      <c r="B94" s="68"/>
      <c r="C94" s="68"/>
      <c r="D94" s="68"/>
      <c r="E94" s="61" t="str">
        <f t="shared" si="19"/>
        <v/>
      </c>
      <c r="F94" s="64" t="str">
        <f t="shared" si="20"/>
        <v/>
      </c>
      <c r="G94" s="61">
        <f t="shared" si="21"/>
        <v>0</v>
      </c>
      <c r="H94" s="65" t="str">
        <f t="shared" si="22"/>
        <v>без пластин</v>
      </c>
      <c r="I94" s="61">
        <f t="shared" si="23"/>
        <v>0</v>
      </c>
      <c r="J94" s="68">
        <f t="shared" si="24"/>
        <v>0</v>
      </c>
      <c r="K94" s="68">
        <f t="shared" si="25"/>
        <v>0.2</v>
      </c>
      <c r="L94" s="68">
        <f t="shared" si="26"/>
        <v>0.2</v>
      </c>
      <c r="M94" s="68"/>
      <c r="N94" s="68" t="str">
        <f t="shared" si="27"/>
        <v>НЕТ</v>
      </c>
      <c r="O94" s="68"/>
      <c r="P94" s="69"/>
      <c r="Q94" s="69"/>
      <c r="R94" s="69"/>
      <c r="S94" s="68"/>
      <c r="T94" s="68"/>
      <c r="U94" s="68"/>
      <c r="V94" s="68"/>
      <c r="W94" s="68"/>
      <c r="X94" s="70">
        <f t="shared" si="28"/>
        <v>0</v>
      </c>
      <c r="Y94" s="68"/>
      <c r="Z94" s="71">
        <f t="shared" si="29"/>
        <v>0</v>
      </c>
      <c r="AA94" s="70">
        <f t="shared" si="30"/>
        <v>0</v>
      </c>
      <c r="AB94" s="71">
        <f t="shared" si="31"/>
        <v>0</v>
      </c>
    </row>
    <row r="95" spans="1:28" x14ac:dyDescent="0.25">
      <c r="A95" s="68"/>
      <c r="B95" s="68"/>
      <c r="C95" s="68"/>
      <c r="D95" s="68"/>
      <c r="E95" s="61" t="str">
        <f t="shared" si="19"/>
        <v/>
      </c>
      <c r="F95" s="64" t="str">
        <f t="shared" si="20"/>
        <v/>
      </c>
      <c r="G95" s="61">
        <f t="shared" si="21"/>
        <v>0</v>
      </c>
      <c r="H95" s="65" t="str">
        <f t="shared" si="22"/>
        <v>без пластин</v>
      </c>
      <c r="I95" s="61">
        <f t="shared" si="23"/>
        <v>0</v>
      </c>
      <c r="J95" s="68">
        <f t="shared" si="24"/>
        <v>0</v>
      </c>
      <c r="K95" s="68">
        <f t="shared" si="25"/>
        <v>0.2</v>
      </c>
      <c r="L95" s="68">
        <f t="shared" si="26"/>
        <v>0.2</v>
      </c>
      <c r="M95" s="68"/>
      <c r="N95" s="68" t="str">
        <f t="shared" si="27"/>
        <v>НЕТ</v>
      </c>
      <c r="O95" s="68"/>
      <c r="P95" s="69"/>
      <c r="Q95" s="69"/>
      <c r="R95" s="69"/>
      <c r="S95" s="68"/>
      <c r="T95" s="68"/>
      <c r="U95" s="68"/>
      <c r="V95" s="68"/>
      <c r="W95" s="68"/>
      <c r="X95" s="70">
        <f t="shared" si="28"/>
        <v>0</v>
      </c>
      <c r="Y95" s="68"/>
      <c r="Z95" s="71">
        <f t="shared" si="29"/>
        <v>0</v>
      </c>
      <c r="AA95" s="70">
        <f t="shared" si="30"/>
        <v>0</v>
      </c>
      <c r="AB95" s="71">
        <f t="shared" si="31"/>
        <v>0</v>
      </c>
    </row>
    <row r="96" spans="1:28" x14ac:dyDescent="0.25">
      <c r="A96" s="68"/>
      <c r="B96" s="68"/>
      <c r="C96" s="68"/>
      <c r="D96" s="68"/>
      <c r="E96" s="61" t="str">
        <f t="shared" si="19"/>
        <v/>
      </c>
      <c r="F96" s="64" t="str">
        <f t="shared" si="20"/>
        <v/>
      </c>
      <c r="G96" s="61">
        <f t="shared" si="21"/>
        <v>0</v>
      </c>
      <c r="H96" s="65" t="str">
        <f t="shared" si="22"/>
        <v>без пластин</v>
      </c>
      <c r="I96" s="61">
        <f t="shared" si="23"/>
        <v>0</v>
      </c>
      <c r="J96" s="68">
        <f t="shared" si="24"/>
        <v>0</v>
      </c>
      <c r="K96" s="68">
        <f t="shared" si="25"/>
        <v>0.2</v>
      </c>
      <c r="L96" s="68">
        <f t="shared" si="26"/>
        <v>0.2</v>
      </c>
      <c r="M96" s="68"/>
      <c r="N96" s="68" t="str">
        <f t="shared" si="27"/>
        <v>НЕТ</v>
      </c>
      <c r="O96" s="68"/>
      <c r="P96" s="69"/>
      <c r="Q96" s="69"/>
      <c r="R96" s="69"/>
      <c r="S96" s="68"/>
      <c r="T96" s="68"/>
      <c r="U96" s="68"/>
      <c r="V96" s="68"/>
      <c r="W96" s="68"/>
      <c r="X96" s="70">
        <f t="shared" si="28"/>
        <v>0</v>
      </c>
      <c r="Y96" s="68"/>
      <c r="Z96" s="71">
        <f t="shared" si="29"/>
        <v>0</v>
      </c>
      <c r="AA96" s="70">
        <f t="shared" si="30"/>
        <v>0</v>
      </c>
      <c r="AB96" s="71">
        <f t="shared" si="31"/>
        <v>0</v>
      </c>
    </row>
    <row r="97" spans="1:28" x14ac:dyDescent="0.25">
      <c r="A97" s="68"/>
      <c r="B97" s="68"/>
      <c r="C97" s="68"/>
      <c r="D97" s="68"/>
      <c r="E97" s="61" t="str">
        <f t="shared" si="19"/>
        <v/>
      </c>
      <c r="F97" s="64" t="str">
        <f t="shared" si="20"/>
        <v/>
      </c>
      <c r="G97" s="61">
        <f t="shared" si="21"/>
        <v>0</v>
      </c>
      <c r="H97" s="65" t="str">
        <f t="shared" si="22"/>
        <v>без пластин</v>
      </c>
      <c r="I97" s="61">
        <f t="shared" si="23"/>
        <v>0</v>
      </c>
      <c r="J97" s="68">
        <f t="shared" si="24"/>
        <v>0</v>
      </c>
      <c r="K97" s="68">
        <f t="shared" si="25"/>
        <v>0.2</v>
      </c>
      <c r="L97" s="68">
        <f t="shared" si="26"/>
        <v>0.2</v>
      </c>
      <c r="M97" s="68"/>
      <c r="N97" s="68" t="str">
        <f t="shared" si="27"/>
        <v>НЕТ</v>
      </c>
      <c r="O97" s="68"/>
      <c r="P97" s="69"/>
      <c r="Q97" s="69"/>
      <c r="R97" s="69"/>
      <c r="S97" s="68"/>
      <c r="T97" s="68"/>
      <c r="U97" s="68"/>
      <c r="V97" s="68"/>
      <c r="W97" s="68"/>
      <c r="X97" s="70">
        <f t="shared" si="28"/>
        <v>0</v>
      </c>
      <c r="Y97" s="68"/>
      <c r="Z97" s="71">
        <f t="shared" si="29"/>
        <v>0</v>
      </c>
      <c r="AA97" s="70">
        <f t="shared" si="30"/>
        <v>0</v>
      </c>
      <c r="AB97" s="71">
        <f t="shared" si="31"/>
        <v>0</v>
      </c>
    </row>
    <row r="98" spans="1:28" x14ac:dyDescent="0.25">
      <c r="A98" s="68"/>
      <c r="B98" s="68"/>
      <c r="C98" s="68"/>
      <c r="D98" s="68"/>
      <c r="E98" s="61" t="str">
        <f t="shared" si="19"/>
        <v/>
      </c>
      <c r="F98" s="64" t="str">
        <f t="shared" si="20"/>
        <v/>
      </c>
      <c r="G98" s="61">
        <f t="shared" si="21"/>
        <v>0</v>
      </c>
      <c r="H98" s="65" t="str">
        <f t="shared" si="22"/>
        <v>без пластин</v>
      </c>
      <c r="I98" s="61">
        <f t="shared" si="23"/>
        <v>0</v>
      </c>
      <c r="J98" s="68">
        <f t="shared" si="24"/>
        <v>0</v>
      </c>
      <c r="K98" s="68">
        <f t="shared" si="25"/>
        <v>0.2</v>
      </c>
      <c r="L98" s="68">
        <f t="shared" si="26"/>
        <v>0.2</v>
      </c>
      <c r="M98" s="68"/>
      <c r="N98" s="68" t="str">
        <f t="shared" si="27"/>
        <v>НЕТ</v>
      </c>
      <c r="O98" s="68"/>
      <c r="P98" s="69"/>
      <c r="Q98" s="69"/>
      <c r="R98" s="69"/>
      <c r="S98" s="68"/>
      <c r="T98" s="68"/>
      <c r="U98" s="68"/>
      <c r="V98" s="68"/>
      <c r="W98" s="68"/>
      <c r="X98" s="70">
        <f t="shared" si="28"/>
        <v>0</v>
      </c>
      <c r="Y98" s="68"/>
      <c r="Z98" s="71">
        <f t="shared" si="29"/>
        <v>0</v>
      </c>
      <c r="AA98" s="70">
        <f t="shared" si="30"/>
        <v>0</v>
      </c>
      <c r="AB98" s="71">
        <f t="shared" si="31"/>
        <v>0</v>
      </c>
    </row>
    <row r="99" spans="1:28" x14ac:dyDescent="0.25">
      <c r="A99" s="68"/>
      <c r="B99" s="68"/>
      <c r="C99" s="68"/>
      <c r="D99" s="68"/>
      <c r="E99" s="61" t="str">
        <f t="shared" si="19"/>
        <v/>
      </c>
      <c r="F99" s="64" t="str">
        <f t="shared" si="20"/>
        <v/>
      </c>
      <c r="G99" s="61">
        <f t="shared" si="21"/>
        <v>0</v>
      </c>
      <c r="H99" s="65" t="str">
        <f t="shared" si="22"/>
        <v>без пластин</v>
      </c>
      <c r="I99" s="61">
        <f t="shared" si="23"/>
        <v>0</v>
      </c>
      <c r="J99" s="68">
        <f t="shared" si="24"/>
        <v>0</v>
      </c>
      <c r="K99" s="68">
        <f t="shared" si="25"/>
        <v>0.2</v>
      </c>
      <c r="L99" s="68">
        <f t="shared" si="26"/>
        <v>0.2</v>
      </c>
      <c r="M99" s="68"/>
      <c r="N99" s="68" t="str">
        <f t="shared" si="27"/>
        <v>НЕТ</v>
      </c>
      <c r="O99" s="68"/>
      <c r="P99" s="69"/>
      <c r="Q99" s="69"/>
      <c r="R99" s="69"/>
      <c r="S99" s="68"/>
      <c r="T99" s="68"/>
      <c r="U99" s="68"/>
      <c r="V99" s="68"/>
      <c r="W99" s="68"/>
      <c r="X99" s="70">
        <f t="shared" si="28"/>
        <v>0</v>
      </c>
      <c r="Y99" s="68"/>
      <c r="Z99" s="71">
        <f t="shared" si="29"/>
        <v>0</v>
      </c>
      <c r="AA99" s="70">
        <f t="shared" si="30"/>
        <v>0</v>
      </c>
      <c r="AB99" s="71">
        <f t="shared" si="31"/>
        <v>0</v>
      </c>
    </row>
    <row r="100" spans="1:28" x14ac:dyDescent="0.25">
      <c r="A100" s="68"/>
      <c r="B100" s="68"/>
      <c r="C100" s="68"/>
      <c r="D100" s="68"/>
      <c r="E100" s="61" t="str">
        <f t="shared" si="19"/>
        <v/>
      </c>
      <c r="F100" s="64" t="str">
        <f t="shared" si="20"/>
        <v/>
      </c>
      <c r="G100" s="61">
        <f t="shared" si="21"/>
        <v>0</v>
      </c>
      <c r="H100" s="65" t="str">
        <f t="shared" si="22"/>
        <v>без пластин</v>
      </c>
      <c r="I100" s="61">
        <f t="shared" si="23"/>
        <v>0</v>
      </c>
      <c r="J100" s="68">
        <f t="shared" si="24"/>
        <v>0</v>
      </c>
      <c r="K100" s="68">
        <f t="shared" si="25"/>
        <v>0.2</v>
      </c>
      <c r="L100" s="68">
        <f t="shared" si="26"/>
        <v>0.2</v>
      </c>
      <c r="M100" s="68"/>
      <c r="N100" s="68" t="str">
        <f t="shared" si="27"/>
        <v>НЕТ</v>
      </c>
      <c r="O100" s="68"/>
      <c r="P100" s="69"/>
      <c r="Q100" s="69"/>
      <c r="R100" s="69"/>
      <c r="S100" s="68"/>
      <c r="T100" s="68"/>
      <c r="U100" s="68"/>
      <c r="V100" s="68"/>
      <c r="W100" s="68"/>
      <c r="X100" s="70">
        <f t="shared" si="28"/>
        <v>0</v>
      </c>
      <c r="Y100" s="68"/>
      <c r="Z100" s="71">
        <f t="shared" si="29"/>
        <v>0</v>
      </c>
      <c r="AA100" s="70">
        <f t="shared" si="30"/>
        <v>0</v>
      </c>
      <c r="AB100" s="71">
        <f t="shared" si="31"/>
        <v>0</v>
      </c>
    </row>
    <row r="101" spans="1:28" x14ac:dyDescent="0.25">
      <c r="A101" s="68"/>
      <c r="B101" s="68"/>
      <c r="C101" s="68"/>
      <c r="D101" s="68"/>
      <c r="E101" s="61" t="str">
        <f t="shared" si="19"/>
        <v/>
      </c>
      <c r="F101" s="64" t="str">
        <f t="shared" si="20"/>
        <v/>
      </c>
      <c r="G101" s="61">
        <f t="shared" si="21"/>
        <v>0</v>
      </c>
      <c r="H101" s="65" t="str">
        <f t="shared" si="22"/>
        <v>без пластин</v>
      </c>
      <c r="I101" s="61">
        <f t="shared" si="23"/>
        <v>0</v>
      </c>
      <c r="J101" s="68">
        <f t="shared" si="24"/>
        <v>0</v>
      </c>
      <c r="K101" s="68">
        <f t="shared" si="25"/>
        <v>0.2</v>
      </c>
      <c r="L101" s="68">
        <f t="shared" si="26"/>
        <v>0.2</v>
      </c>
      <c r="M101" s="68"/>
      <c r="N101" s="68" t="str">
        <f t="shared" si="27"/>
        <v>НЕТ</v>
      </c>
      <c r="O101" s="68"/>
      <c r="P101" s="69"/>
      <c r="Q101" s="69"/>
      <c r="R101" s="69"/>
      <c r="S101" s="68"/>
      <c r="T101" s="68"/>
      <c r="U101" s="68"/>
      <c r="V101" s="68"/>
      <c r="W101" s="68"/>
      <c r="X101" s="70">
        <f t="shared" si="28"/>
        <v>0</v>
      </c>
      <c r="Y101" s="68"/>
      <c r="Z101" s="71">
        <f t="shared" si="29"/>
        <v>0</v>
      </c>
      <c r="AA101" s="70">
        <f t="shared" si="30"/>
        <v>0</v>
      </c>
      <c r="AB101" s="71">
        <f t="shared" si="31"/>
        <v>0</v>
      </c>
    </row>
    <row r="102" spans="1:28" x14ac:dyDescent="0.25">
      <c r="A102" s="68"/>
      <c r="B102" s="68"/>
      <c r="C102" s="68"/>
      <c r="D102" s="68"/>
      <c r="E102" s="61" t="str">
        <f t="shared" si="19"/>
        <v/>
      </c>
      <c r="F102" s="64" t="str">
        <f t="shared" si="20"/>
        <v/>
      </c>
      <c r="G102" s="61">
        <f t="shared" si="21"/>
        <v>0</v>
      </c>
      <c r="H102" s="65" t="str">
        <f t="shared" si="22"/>
        <v>без пластин</v>
      </c>
      <c r="I102" s="61">
        <f t="shared" si="23"/>
        <v>0</v>
      </c>
      <c r="J102" s="68">
        <f t="shared" si="24"/>
        <v>0</v>
      </c>
      <c r="K102" s="68">
        <f t="shared" si="25"/>
        <v>0.2</v>
      </c>
      <c r="L102" s="68">
        <f t="shared" si="26"/>
        <v>0.2</v>
      </c>
      <c r="M102" s="68"/>
      <c r="N102" s="68" t="str">
        <f t="shared" si="27"/>
        <v>НЕТ</v>
      </c>
      <c r="O102" s="68"/>
      <c r="P102" s="69"/>
      <c r="Q102" s="69"/>
      <c r="R102" s="69"/>
      <c r="S102" s="68"/>
      <c r="T102" s="68"/>
      <c r="U102" s="68"/>
      <c r="V102" s="68"/>
      <c r="W102" s="68"/>
      <c r="X102" s="70">
        <f t="shared" si="28"/>
        <v>0</v>
      </c>
      <c r="Y102" s="68"/>
      <c r="Z102" s="71">
        <f t="shared" si="29"/>
        <v>0</v>
      </c>
      <c r="AA102" s="70">
        <f t="shared" si="30"/>
        <v>0</v>
      </c>
      <c r="AB102" s="71">
        <f t="shared" si="31"/>
        <v>0</v>
      </c>
    </row>
    <row r="103" spans="1:28" x14ac:dyDescent="0.25">
      <c r="A103" s="68"/>
      <c r="B103" s="68"/>
      <c r="C103" s="68"/>
      <c r="D103" s="68"/>
      <c r="E103" s="61" t="str">
        <f t="shared" si="19"/>
        <v/>
      </c>
      <c r="F103" s="64" t="str">
        <f t="shared" si="20"/>
        <v/>
      </c>
      <c r="G103" s="61">
        <f t="shared" si="21"/>
        <v>0</v>
      </c>
      <c r="H103" s="65" t="str">
        <f t="shared" si="22"/>
        <v>без пластин</v>
      </c>
      <c r="I103" s="61">
        <f t="shared" si="23"/>
        <v>0</v>
      </c>
      <c r="J103" s="68">
        <f t="shared" si="24"/>
        <v>0</v>
      </c>
      <c r="K103" s="68">
        <f t="shared" si="25"/>
        <v>0.2</v>
      </c>
      <c r="L103" s="68">
        <f t="shared" si="26"/>
        <v>0.2</v>
      </c>
      <c r="M103" s="68"/>
      <c r="N103" s="68" t="str">
        <f t="shared" si="27"/>
        <v>НЕТ</v>
      </c>
      <c r="O103" s="68"/>
      <c r="P103" s="69"/>
      <c r="Q103" s="69"/>
      <c r="R103" s="69"/>
      <c r="S103" s="68"/>
      <c r="T103" s="68"/>
      <c r="U103" s="68"/>
      <c r="V103" s="68"/>
      <c r="W103" s="68"/>
      <c r="X103" s="70">
        <f t="shared" si="28"/>
        <v>0</v>
      </c>
      <c r="Y103" s="68"/>
      <c r="Z103" s="71">
        <f t="shared" si="29"/>
        <v>0</v>
      </c>
      <c r="AA103" s="70">
        <f t="shared" si="30"/>
        <v>0</v>
      </c>
      <c r="AB103" s="71">
        <f t="shared" si="31"/>
        <v>0</v>
      </c>
    </row>
    <row r="104" spans="1:28" x14ac:dyDescent="0.25">
      <c r="A104" s="68"/>
      <c r="B104" s="68"/>
      <c r="C104" s="68"/>
      <c r="D104" s="68"/>
      <c r="E104" s="61" t="str">
        <f t="shared" si="19"/>
        <v/>
      </c>
      <c r="F104" s="64" t="str">
        <f t="shared" si="20"/>
        <v/>
      </c>
      <c r="G104" s="61">
        <f t="shared" si="21"/>
        <v>0</v>
      </c>
      <c r="H104" s="65" t="str">
        <f t="shared" si="22"/>
        <v>без пластин</v>
      </c>
      <c r="I104" s="61">
        <f t="shared" si="23"/>
        <v>0</v>
      </c>
      <c r="J104" s="68">
        <f t="shared" si="24"/>
        <v>0</v>
      </c>
      <c r="K104" s="68">
        <f t="shared" si="25"/>
        <v>0.2</v>
      </c>
      <c r="L104" s="68">
        <f t="shared" si="26"/>
        <v>0.2</v>
      </c>
      <c r="M104" s="68"/>
      <c r="N104" s="68" t="str">
        <f t="shared" si="27"/>
        <v>НЕТ</v>
      </c>
      <c r="O104" s="68"/>
      <c r="P104" s="69"/>
      <c r="Q104" s="69"/>
      <c r="R104" s="69"/>
      <c r="S104" s="68"/>
      <c r="T104" s="68"/>
      <c r="U104" s="68"/>
      <c r="V104" s="68"/>
      <c r="W104" s="68"/>
      <c r="X104" s="70">
        <f t="shared" si="28"/>
        <v>0</v>
      </c>
      <c r="Y104" s="68"/>
      <c r="Z104" s="71">
        <f t="shared" si="29"/>
        <v>0</v>
      </c>
      <c r="AA104" s="70">
        <f t="shared" si="30"/>
        <v>0</v>
      </c>
      <c r="AB104" s="71">
        <f t="shared" si="31"/>
        <v>0</v>
      </c>
    </row>
    <row r="105" spans="1:28" x14ac:dyDescent="0.25">
      <c r="A105" s="68"/>
      <c r="B105" s="68"/>
      <c r="C105" s="68"/>
      <c r="D105" s="68"/>
      <c r="E105" s="61" t="str">
        <f t="shared" si="19"/>
        <v/>
      </c>
      <c r="F105" s="64" t="str">
        <f t="shared" si="20"/>
        <v/>
      </c>
      <c r="G105" s="61">
        <f t="shared" si="21"/>
        <v>0</v>
      </c>
      <c r="H105" s="65" t="str">
        <f t="shared" si="22"/>
        <v>без пластин</v>
      </c>
      <c r="I105" s="61">
        <f t="shared" si="23"/>
        <v>0</v>
      </c>
      <c r="J105" s="68">
        <f t="shared" si="24"/>
        <v>0</v>
      </c>
      <c r="K105" s="68">
        <f t="shared" si="25"/>
        <v>0.2</v>
      </c>
      <c r="L105" s="68">
        <f t="shared" si="26"/>
        <v>0.2</v>
      </c>
      <c r="M105" s="68"/>
      <c r="N105" s="68" t="str">
        <f t="shared" si="27"/>
        <v>НЕТ</v>
      </c>
      <c r="O105" s="68"/>
      <c r="P105" s="69"/>
      <c r="Q105" s="69"/>
      <c r="R105" s="69"/>
      <c r="S105" s="68"/>
      <c r="T105" s="68"/>
      <c r="U105" s="68"/>
      <c r="V105" s="68"/>
      <c r="W105" s="68"/>
      <c r="X105" s="70">
        <f t="shared" si="28"/>
        <v>0</v>
      </c>
      <c r="Y105" s="68"/>
      <c r="Z105" s="71">
        <f t="shared" si="29"/>
        <v>0</v>
      </c>
      <c r="AA105" s="70">
        <f t="shared" si="30"/>
        <v>0</v>
      </c>
      <c r="AB105" s="71">
        <f t="shared" si="31"/>
        <v>0</v>
      </c>
    </row>
    <row r="106" spans="1:28" x14ac:dyDescent="0.25">
      <c r="A106" s="68"/>
      <c r="B106" s="68"/>
      <c r="C106" s="68"/>
      <c r="D106" s="68"/>
      <c r="E106" s="61" t="str">
        <f t="shared" si="19"/>
        <v/>
      </c>
      <c r="F106" s="64" t="str">
        <f t="shared" si="20"/>
        <v/>
      </c>
      <c r="G106" s="61">
        <f t="shared" si="21"/>
        <v>0</v>
      </c>
      <c r="H106" s="65" t="str">
        <f t="shared" si="22"/>
        <v>без пластин</v>
      </c>
      <c r="I106" s="61">
        <f t="shared" si="23"/>
        <v>0</v>
      </c>
      <c r="J106" s="68">
        <f t="shared" si="24"/>
        <v>0</v>
      </c>
      <c r="K106" s="68">
        <f t="shared" si="25"/>
        <v>0.2</v>
      </c>
      <c r="L106" s="68">
        <f t="shared" si="26"/>
        <v>0.2</v>
      </c>
      <c r="M106" s="68"/>
      <c r="N106" s="68" t="str">
        <f t="shared" si="27"/>
        <v>НЕТ</v>
      </c>
      <c r="O106" s="68"/>
      <c r="P106" s="69"/>
      <c r="Q106" s="69"/>
      <c r="R106" s="69"/>
      <c r="S106" s="68"/>
      <c r="T106" s="68"/>
      <c r="U106" s="68"/>
      <c r="V106" s="68"/>
      <c r="W106" s="68"/>
      <c r="X106" s="70">
        <f t="shared" si="28"/>
        <v>0</v>
      </c>
      <c r="Y106" s="68"/>
      <c r="Z106" s="71">
        <f t="shared" si="29"/>
        <v>0</v>
      </c>
      <c r="AA106" s="70">
        <f t="shared" si="30"/>
        <v>0</v>
      </c>
      <c r="AB106" s="71">
        <f t="shared" si="31"/>
        <v>0</v>
      </c>
    </row>
    <row r="107" spans="1:28" x14ac:dyDescent="0.25">
      <c r="A107" s="68"/>
      <c r="B107" s="68"/>
      <c r="C107" s="68"/>
      <c r="D107" s="68"/>
      <c r="E107" s="61" t="str">
        <f t="shared" si="19"/>
        <v/>
      </c>
      <c r="F107" s="64" t="str">
        <f t="shared" si="20"/>
        <v/>
      </c>
      <c r="G107" s="61">
        <f t="shared" si="21"/>
        <v>0</v>
      </c>
      <c r="H107" s="65" t="str">
        <f t="shared" si="22"/>
        <v>без пластин</v>
      </c>
      <c r="I107" s="61">
        <f t="shared" si="23"/>
        <v>0</v>
      </c>
      <c r="J107" s="68">
        <f t="shared" si="24"/>
        <v>0</v>
      </c>
      <c r="K107" s="68">
        <f t="shared" si="25"/>
        <v>0.2</v>
      </c>
      <c r="L107" s="68">
        <f t="shared" si="26"/>
        <v>0.2</v>
      </c>
      <c r="M107" s="68"/>
      <c r="N107" s="68" t="str">
        <f t="shared" si="27"/>
        <v>НЕТ</v>
      </c>
      <c r="O107" s="68"/>
      <c r="P107" s="69"/>
      <c r="Q107" s="69"/>
      <c r="R107" s="69"/>
      <c r="S107" s="68"/>
      <c r="T107" s="68"/>
      <c r="U107" s="68"/>
      <c r="V107" s="68"/>
      <c r="W107" s="68"/>
      <c r="X107" s="70">
        <f t="shared" si="28"/>
        <v>0</v>
      </c>
      <c r="Y107" s="68"/>
      <c r="Z107" s="71">
        <f t="shared" si="29"/>
        <v>0</v>
      </c>
      <c r="AA107" s="70">
        <f t="shared" si="30"/>
        <v>0</v>
      </c>
      <c r="AB107" s="71">
        <f t="shared" si="31"/>
        <v>0</v>
      </c>
    </row>
    <row r="108" spans="1:28" x14ac:dyDescent="0.25">
      <c r="A108" s="68"/>
      <c r="B108" s="68"/>
      <c r="C108" s="68"/>
      <c r="D108" s="68"/>
      <c r="E108" s="61" t="str">
        <f t="shared" si="19"/>
        <v/>
      </c>
      <c r="F108" s="64" t="str">
        <f t="shared" si="20"/>
        <v/>
      </c>
      <c r="G108" s="61">
        <f t="shared" si="21"/>
        <v>0</v>
      </c>
      <c r="H108" s="65" t="str">
        <f t="shared" si="22"/>
        <v>без пластин</v>
      </c>
      <c r="I108" s="61">
        <f t="shared" si="23"/>
        <v>0</v>
      </c>
      <c r="J108" s="68">
        <f t="shared" si="24"/>
        <v>0</v>
      </c>
      <c r="K108" s="68">
        <f t="shared" si="25"/>
        <v>0.2</v>
      </c>
      <c r="L108" s="68">
        <f t="shared" si="26"/>
        <v>0.2</v>
      </c>
      <c r="M108" s="68"/>
      <c r="N108" s="68" t="str">
        <f t="shared" si="27"/>
        <v>НЕТ</v>
      </c>
      <c r="O108" s="68"/>
      <c r="P108" s="69"/>
      <c r="Q108" s="69"/>
      <c r="R108" s="69"/>
      <c r="S108" s="68"/>
      <c r="T108" s="68"/>
      <c r="U108" s="68"/>
      <c r="V108" s="68"/>
      <c r="W108" s="68"/>
      <c r="X108" s="70">
        <f t="shared" si="28"/>
        <v>0</v>
      </c>
      <c r="Y108" s="68"/>
      <c r="Z108" s="71">
        <f t="shared" si="29"/>
        <v>0</v>
      </c>
      <c r="AA108" s="70">
        <f t="shared" si="30"/>
        <v>0</v>
      </c>
      <c r="AB108" s="71">
        <f t="shared" si="31"/>
        <v>0</v>
      </c>
    </row>
    <row r="109" spans="1:28" x14ac:dyDescent="0.25">
      <c r="A109" s="68"/>
      <c r="B109" s="68"/>
      <c r="C109" s="68"/>
      <c r="D109" s="68"/>
      <c r="E109" s="61" t="str">
        <f t="shared" si="19"/>
        <v/>
      </c>
      <c r="F109" s="64" t="str">
        <f t="shared" si="20"/>
        <v/>
      </c>
      <c r="G109" s="61">
        <f t="shared" si="21"/>
        <v>0</v>
      </c>
      <c r="H109" s="65" t="str">
        <f t="shared" si="22"/>
        <v>без пластин</v>
      </c>
      <c r="I109" s="61">
        <f t="shared" si="23"/>
        <v>0</v>
      </c>
      <c r="J109" s="68">
        <f t="shared" si="24"/>
        <v>0</v>
      </c>
      <c r="K109" s="68">
        <f t="shared" si="25"/>
        <v>0.2</v>
      </c>
      <c r="L109" s="68">
        <f t="shared" si="26"/>
        <v>0.2</v>
      </c>
      <c r="M109" s="68"/>
      <c r="N109" s="68" t="str">
        <f t="shared" si="27"/>
        <v>НЕТ</v>
      </c>
      <c r="O109" s="68"/>
      <c r="P109" s="69"/>
      <c r="Q109" s="69"/>
      <c r="R109" s="69"/>
      <c r="S109" s="68"/>
      <c r="T109" s="68"/>
      <c r="U109" s="68"/>
      <c r="V109" s="68"/>
      <c r="W109" s="68"/>
      <c r="X109" s="70">
        <f t="shared" si="28"/>
        <v>0</v>
      </c>
      <c r="Y109" s="68"/>
      <c r="Z109" s="71">
        <f t="shared" si="29"/>
        <v>0</v>
      </c>
      <c r="AA109" s="70">
        <f t="shared" si="30"/>
        <v>0</v>
      </c>
      <c r="AB109" s="71">
        <f t="shared" si="31"/>
        <v>0</v>
      </c>
    </row>
    <row r="110" spans="1:28" x14ac:dyDescent="0.25">
      <c r="A110" s="68"/>
      <c r="B110" s="68"/>
      <c r="C110" s="68"/>
      <c r="D110" s="68"/>
      <c r="E110" s="61" t="str">
        <f t="shared" si="19"/>
        <v/>
      </c>
      <c r="F110" s="64" t="str">
        <f t="shared" si="20"/>
        <v/>
      </c>
      <c r="G110" s="61">
        <f t="shared" si="21"/>
        <v>0</v>
      </c>
      <c r="H110" s="65" t="str">
        <f t="shared" si="22"/>
        <v>без пластин</v>
      </c>
      <c r="I110" s="61">
        <f t="shared" si="23"/>
        <v>0</v>
      </c>
      <c r="J110" s="68">
        <f t="shared" si="24"/>
        <v>0</v>
      </c>
      <c r="K110" s="68">
        <f t="shared" si="25"/>
        <v>0.2</v>
      </c>
      <c r="L110" s="68">
        <f t="shared" si="26"/>
        <v>0.2</v>
      </c>
      <c r="M110" s="68"/>
      <c r="N110" s="68" t="str">
        <f t="shared" si="27"/>
        <v>НЕТ</v>
      </c>
      <c r="O110" s="68"/>
      <c r="P110" s="69"/>
      <c r="Q110" s="69"/>
      <c r="R110" s="69"/>
      <c r="S110" s="68"/>
      <c r="T110" s="68"/>
      <c r="U110" s="68"/>
      <c r="V110" s="68"/>
      <c r="W110" s="68"/>
      <c r="X110" s="70">
        <f t="shared" si="28"/>
        <v>0</v>
      </c>
      <c r="Y110" s="68"/>
      <c r="Z110" s="71">
        <f t="shared" si="29"/>
        <v>0</v>
      </c>
      <c r="AA110" s="70">
        <f t="shared" si="30"/>
        <v>0</v>
      </c>
      <c r="AB110" s="71">
        <f t="shared" si="31"/>
        <v>0</v>
      </c>
    </row>
    <row r="111" spans="1:28" x14ac:dyDescent="0.25">
      <c r="A111" s="68"/>
      <c r="B111" s="68"/>
      <c r="C111" s="68"/>
      <c r="D111" s="68"/>
      <c r="E111" s="61" t="str">
        <f t="shared" si="19"/>
        <v/>
      </c>
      <c r="F111" s="64" t="str">
        <f t="shared" si="20"/>
        <v/>
      </c>
      <c r="G111" s="61">
        <f t="shared" si="21"/>
        <v>0</v>
      </c>
      <c r="H111" s="65" t="str">
        <f t="shared" si="22"/>
        <v>без пластин</v>
      </c>
      <c r="I111" s="61">
        <f t="shared" si="23"/>
        <v>0</v>
      </c>
      <c r="J111" s="68">
        <f t="shared" si="24"/>
        <v>0</v>
      </c>
      <c r="K111" s="68">
        <f t="shared" si="25"/>
        <v>0.2</v>
      </c>
      <c r="L111" s="68">
        <f t="shared" si="26"/>
        <v>0.2</v>
      </c>
      <c r="M111" s="68"/>
      <c r="N111" s="68" t="str">
        <f t="shared" si="27"/>
        <v>НЕТ</v>
      </c>
      <c r="O111" s="68"/>
      <c r="P111" s="69"/>
      <c r="Q111" s="69"/>
      <c r="R111" s="69"/>
      <c r="S111" s="68"/>
      <c r="T111" s="68"/>
      <c r="U111" s="68"/>
      <c r="V111" s="68"/>
      <c r="W111" s="68"/>
      <c r="X111" s="70">
        <f t="shared" si="28"/>
        <v>0</v>
      </c>
      <c r="Y111" s="68"/>
      <c r="Z111" s="71">
        <f t="shared" si="29"/>
        <v>0</v>
      </c>
      <c r="AA111" s="70">
        <f t="shared" si="30"/>
        <v>0</v>
      </c>
      <c r="AB111" s="71">
        <f t="shared" si="31"/>
        <v>0</v>
      </c>
    </row>
    <row r="112" spans="1:28" x14ac:dyDescent="0.25">
      <c r="A112" s="68"/>
      <c r="B112" s="68"/>
      <c r="C112" s="68"/>
      <c r="D112" s="68"/>
      <c r="E112" s="61" t="str">
        <f t="shared" si="19"/>
        <v/>
      </c>
      <c r="F112" s="64" t="str">
        <f t="shared" si="20"/>
        <v/>
      </c>
      <c r="G112" s="61">
        <f t="shared" si="21"/>
        <v>0</v>
      </c>
      <c r="H112" s="65" t="str">
        <f t="shared" si="22"/>
        <v>без пластин</v>
      </c>
      <c r="I112" s="61">
        <f t="shared" si="23"/>
        <v>0</v>
      </c>
      <c r="J112" s="68">
        <f t="shared" si="24"/>
        <v>0</v>
      </c>
      <c r="K112" s="68">
        <f t="shared" si="25"/>
        <v>0.2</v>
      </c>
      <c r="L112" s="68">
        <f t="shared" si="26"/>
        <v>0.2</v>
      </c>
      <c r="M112" s="68"/>
      <c r="N112" s="68" t="str">
        <f t="shared" si="27"/>
        <v>НЕТ</v>
      </c>
      <c r="O112" s="68"/>
      <c r="P112" s="69"/>
      <c r="Q112" s="69"/>
      <c r="R112" s="69"/>
      <c r="S112" s="68"/>
      <c r="T112" s="68"/>
      <c r="U112" s="68"/>
      <c r="V112" s="68"/>
      <c r="W112" s="68"/>
      <c r="X112" s="70">
        <f t="shared" si="28"/>
        <v>0</v>
      </c>
      <c r="Y112" s="68"/>
      <c r="Z112" s="71">
        <f t="shared" si="29"/>
        <v>0</v>
      </c>
      <c r="AA112" s="70">
        <f t="shared" si="30"/>
        <v>0</v>
      </c>
      <c r="AB112" s="71">
        <f t="shared" si="31"/>
        <v>0</v>
      </c>
    </row>
    <row r="113" spans="1:28" x14ac:dyDescent="0.25">
      <c r="A113" s="68"/>
      <c r="B113" s="68"/>
      <c r="C113" s="68"/>
      <c r="D113" s="68"/>
      <c r="E113" s="61" t="str">
        <f t="shared" si="19"/>
        <v/>
      </c>
      <c r="F113" s="64" t="str">
        <f t="shared" si="20"/>
        <v/>
      </c>
      <c r="G113" s="61">
        <f t="shared" si="21"/>
        <v>0</v>
      </c>
      <c r="H113" s="65" t="str">
        <f t="shared" si="22"/>
        <v>без пластин</v>
      </c>
      <c r="I113" s="61">
        <f t="shared" si="23"/>
        <v>0</v>
      </c>
      <c r="J113" s="68">
        <f t="shared" si="24"/>
        <v>0</v>
      </c>
      <c r="K113" s="68">
        <f t="shared" si="25"/>
        <v>0.2</v>
      </c>
      <c r="L113" s="68">
        <f t="shared" si="26"/>
        <v>0.2</v>
      </c>
      <c r="M113" s="68"/>
      <c r="N113" s="68" t="str">
        <f t="shared" si="27"/>
        <v>НЕТ</v>
      </c>
      <c r="O113" s="68"/>
      <c r="P113" s="69"/>
      <c r="Q113" s="69"/>
      <c r="R113" s="69"/>
      <c r="S113" s="68"/>
      <c r="T113" s="68"/>
      <c r="U113" s="68"/>
      <c r="V113" s="68"/>
      <c r="W113" s="68"/>
      <c r="X113" s="70">
        <f t="shared" si="28"/>
        <v>0</v>
      </c>
      <c r="Y113" s="68"/>
      <c r="Z113" s="71">
        <f t="shared" si="29"/>
        <v>0</v>
      </c>
      <c r="AA113" s="70">
        <f t="shared" si="30"/>
        <v>0</v>
      </c>
      <c r="AB113" s="71">
        <f t="shared" si="31"/>
        <v>0</v>
      </c>
    </row>
    <row r="114" spans="1:28" x14ac:dyDescent="0.25">
      <c r="A114" s="68"/>
      <c r="B114" s="68"/>
      <c r="C114" s="68"/>
      <c r="D114" s="68"/>
      <c r="E114" s="61" t="str">
        <f t="shared" si="19"/>
        <v/>
      </c>
      <c r="F114" s="64" t="str">
        <f t="shared" si="20"/>
        <v/>
      </c>
      <c r="G114" s="61">
        <f t="shared" si="21"/>
        <v>0</v>
      </c>
      <c r="H114" s="65" t="str">
        <f t="shared" si="22"/>
        <v>без пластин</v>
      </c>
      <c r="I114" s="61">
        <f t="shared" si="23"/>
        <v>0</v>
      </c>
      <c r="J114" s="68">
        <f t="shared" si="24"/>
        <v>0</v>
      </c>
      <c r="K114" s="68">
        <f t="shared" si="25"/>
        <v>0.2</v>
      </c>
      <c r="L114" s="68">
        <f t="shared" si="26"/>
        <v>0.2</v>
      </c>
      <c r="M114" s="68"/>
      <c r="N114" s="68" t="str">
        <f t="shared" si="27"/>
        <v>НЕТ</v>
      </c>
      <c r="O114" s="68"/>
      <c r="P114" s="69"/>
      <c r="Q114" s="69"/>
      <c r="R114" s="69"/>
      <c r="S114" s="68"/>
      <c r="T114" s="68"/>
      <c r="U114" s="68"/>
      <c r="V114" s="68"/>
      <c r="W114" s="68"/>
      <c r="X114" s="70">
        <f t="shared" si="28"/>
        <v>0</v>
      </c>
      <c r="Y114" s="68"/>
      <c r="Z114" s="71">
        <f t="shared" si="29"/>
        <v>0</v>
      </c>
      <c r="AA114" s="70">
        <f t="shared" si="30"/>
        <v>0</v>
      </c>
      <c r="AB114" s="71">
        <f t="shared" si="31"/>
        <v>0</v>
      </c>
    </row>
    <row r="115" spans="1:28" x14ac:dyDescent="0.25">
      <c r="A115" s="68"/>
      <c r="B115" s="68"/>
      <c r="C115" s="68"/>
      <c r="D115" s="68"/>
      <c r="E115" s="61" t="str">
        <f t="shared" si="19"/>
        <v/>
      </c>
      <c r="F115" s="64" t="str">
        <f t="shared" si="20"/>
        <v/>
      </c>
      <c r="G115" s="61">
        <f t="shared" si="21"/>
        <v>0</v>
      </c>
      <c r="H115" s="65" t="str">
        <f t="shared" si="22"/>
        <v>без пластин</v>
      </c>
      <c r="I115" s="61">
        <f t="shared" si="23"/>
        <v>0</v>
      </c>
      <c r="J115" s="68">
        <f t="shared" si="24"/>
        <v>0</v>
      </c>
      <c r="K115" s="68">
        <f t="shared" si="25"/>
        <v>0.2</v>
      </c>
      <c r="L115" s="68">
        <f t="shared" si="26"/>
        <v>0.2</v>
      </c>
      <c r="M115" s="68"/>
      <c r="N115" s="68" t="str">
        <f t="shared" si="27"/>
        <v>НЕТ</v>
      </c>
      <c r="O115" s="68"/>
      <c r="P115" s="69"/>
      <c r="Q115" s="69"/>
      <c r="R115" s="69"/>
      <c r="S115" s="68"/>
      <c r="T115" s="68"/>
      <c r="U115" s="68"/>
      <c r="V115" s="68"/>
      <c r="W115" s="68"/>
      <c r="X115" s="70">
        <f t="shared" si="28"/>
        <v>0</v>
      </c>
      <c r="Y115" s="68"/>
      <c r="Z115" s="71">
        <f t="shared" si="29"/>
        <v>0</v>
      </c>
      <c r="AA115" s="70">
        <f t="shared" si="30"/>
        <v>0</v>
      </c>
      <c r="AB115" s="71">
        <f t="shared" si="31"/>
        <v>0</v>
      </c>
    </row>
    <row r="116" spans="1:28" x14ac:dyDescent="0.25">
      <c r="A116" s="68"/>
      <c r="B116" s="68"/>
      <c r="C116" s="68"/>
      <c r="D116" s="68"/>
      <c r="E116" s="61" t="str">
        <f t="shared" si="19"/>
        <v/>
      </c>
      <c r="F116" s="64" t="str">
        <f t="shared" si="20"/>
        <v/>
      </c>
      <c r="G116" s="61">
        <f t="shared" si="21"/>
        <v>0</v>
      </c>
      <c r="H116" s="65" t="str">
        <f t="shared" si="22"/>
        <v>без пластин</v>
      </c>
      <c r="I116" s="61">
        <f t="shared" si="23"/>
        <v>0</v>
      </c>
      <c r="J116" s="68">
        <f t="shared" si="24"/>
        <v>0</v>
      </c>
      <c r="K116" s="68">
        <f t="shared" si="25"/>
        <v>0.2</v>
      </c>
      <c r="L116" s="68">
        <f t="shared" si="26"/>
        <v>0.2</v>
      </c>
      <c r="M116" s="68"/>
      <c r="N116" s="68" t="str">
        <f t="shared" si="27"/>
        <v>НЕТ</v>
      </c>
      <c r="O116" s="68"/>
      <c r="P116" s="69"/>
      <c r="Q116" s="69"/>
      <c r="R116" s="69"/>
      <c r="S116" s="68"/>
      <c r="T116" s="68"/>
      <c r="U116" s="68"/>
      <c r="V116" s="68"/>
      <c r="W116" s="68"/>
      <c r="X116" s="70">
        <f t="shared" si="28"/>
        <v>0</v>
      </c>
      <c r="Y116" s="68"/>
      <c r="Z116" s="71">
        <f t="shared" si="29"/>
        <v>0</v>
      </c>
      <c r="AA116" s="70">
        <f t="shared" si="30"/>
        <v>0</v>
      </c>
      <c r="AB116" s="71">
        <f t="shared" si="31"/>
        <v>0</v>
      </c>
    </row>
    <row r="117" spans="1:28" x14ac:dyDescent="0.25">
      <c r="A117" s="68"/>
      <c r="B117" s="68"/>
      <c r="C117" s="68"/>
      <c r="D117" s="68"/>
      <c r="E117" s="61" t="str">
        <f t="shared" si="19"/>
        <v/>
      </c>
      <c r="F117" s="64" t="str">
        <f t="shared" si="20"/>
        <v/>
      </c>
      <c r="G117" s="61">
        <f t="shared" si="21"/>
        <v>0</v>
      </c>
      <c r="H117" s="65" t="str">
        <f t="shared" si="22"/>
        <v>без пластин</v>
      </c>
      <c r="I117" s="61">
        <f t="shared" si="23"/>
        <v>0</v>
      </c>
      <c r="J117" s="68">
        <f t="shared" si="24"/>
        <v>0</v>
      </c>
      <c r="K117" s="68">
        <f t="shared" si="25"/>
        <v>0.2</v>
      </c>
      <c r="L117" s="68">
        <f t="shared" si="26"/>
        <v>0.2</v>
      </c>
      <c r="M117" s="68"/>
      <c r="N117" s="68" t="str">
        <f t="shared" si="27"/>
        <v>НЕТ</v>
      </c>
      <c r="O117" s="68"/>
      <c r="P117" s="69"/>
      <c r="Q117" s="69"/>
      <c r="R117" s="69"/>
      <c r="S117" s="68"/>
      <c r="T117" s="68"/>
      <c r="U117" s="68"/>
      <c r="V117" s="68"/>
      <c r="W117" s="68"/>
      <c r="X117" s="70">
        <f t="shared" si="28"/>
        <v>0</v>
      </c>
      <c r="Y117" s="68"/>
      <c r="Z117" s="71">
        <f t="shared" si="29"/>
        <v>0</v>
      </c>
      <c r="AA117" s="70">
        <f t="shared" si="30"/>
        <v>0</v>
      </c>
      <c r="AB117" s="71">
        <f t="shared" si="31"/>
        <v>0</v>
      </c>
    </row>
    <row r="118" spans="1:28" x14ac:dyDescent="0.25">
      <c r="A118" s="68"/>
      <c r="B118" s="68"/>
      <c r="C118" s="68"/>
      <c r="D118" s="68"/>
      <c r="E118" s="61" t="str">
        <f t="shared" si="19"/>
        <v/>
      </c>
      <c r="F118" s="64" t="str">
        <f t="shared" si="20"/>
        <v/>
      </c>
      <c r="G118" s="61">
        <f t="shared" si="21"/>
        <v>0</v>
      </c>
      <c r="H118" s="65" t="str">
        <f t="shared" si="22"/>
        <v>без пластин</v>
      </c>
      <c r="I118" s="61">
        <f t="shared" si="23"/>
        <v>0</v>
      </c>
      <c r="J118" s="68">
        <f t="shared" si="24"/>
        <v>0</v>
      </c>
      <c r="K118" s="68">
        <f t="shared" si="25"/>
        <v>0.2</v>
      </c>
      <c r="L118" s="68">
        <f t="shared" si="26"/>
        <v>0.2</v>
      </c>
      <c r="M118" s="68"/>
      <c r="N118" s="68" t="str">
        <f t="shared" si="27"/>
        <v>НЕТ</v>
      </c>
      <c r="O118" s="68"/>
      <c r="P118" s="69"/>
      <c r="Q118" s="69"/>
      <c r="R118" s="69"/>
      <c r="S118" s="68"/>
      <c r="T118" s="68"/>
      <c r="U118" s="68"/>
      <c r="V118" s="68"/>
      <c r="W118" s="68"/>
      <c r="X118" s="70">
        <f t="shared" si="28"/>
        <v>0</v>
      </c>
      <c r="Y118" s="68"/>
      <c r="Z118" s="71">
        <f t="shared" si="29"/>
        <v>0</v>
      </c>
      <c r="AA118" s="70">
        <f t="shared" si="30"/>
        <v>0</v>
      </c>
      <c r="AB118" s="71">
        <f t="shared" si="31"/>
        <v>0</v>
      </c>
    </row>
    <row r="119" spans="1:28" x14ac:dyDescent="0.25">
      <c r="A119" s="68"/>
      <c r="B119" s="68"/>
      <c r="C119" s="68"/>
      <c r="D119" s="68"/>
      <c r="E119" s="61" t="str">
        <f t="shared" si="19"/>
        <v/>
      </c>
      <c r="F119" s="64" t="str">
        <f t="shared" si="20"/>
        <v/>
      </c>
      <c r="G119" s="61">
        <f t="shared" si="21"/>
        <v>0</v>
      </c>
      <c r="H119" s="65" t="str">
        <f t="shared" si="22"/>
        <v>без пластин</v>
      </c>
      <c r="I119" s="61">
        <f t="shared" si="23"/>
        <v>0</v>
      </c>
      <c r="J119" s="68">
        <f t="shared" si="24"/>
        <v>0</v>
      </c>
      <c r="K119" s="68">
        <f t="shared" si="25"/>
        <v>0.2</v>
      </c>
      <c r="L119" s="68">
        <f t="shared" si="26"/>
        <v>0.2</v>
      </c>
      <c r="M119" s="68"/>
      <c r="N119" s="68" t="str">
        <f t="shared" si="27"/>
        <v>НЕТ</v>
      </c>
      <c r="O119" s="68"/>
      <c r="P119" s="69"/>
      <c r="Q119" s="69"/>
      <c r="R119" s="69"/>
      <c r="S119" s="68"/>
      <c r="T119" s="68"/>
      <c r="U119" s="68"/>
      <c r="V119" s="68"/>
      <c r="W119" s="68"/>
      <c r="X119" s="70">
        <f t="shared" si="28"/>
        <v>0</v>
      </c>
      <c r="Y119" s="68"/>
      <c r="Z119" s="71">
        <f t="shared" si="29"/>
        <v>0</v>
      </c>
      <c r="AA119" s="70">
        <f t="shared" si="30"/>
        <v>0</v>
      </c>
      <c r="AB119" s="71">
        <f t="shared" si="31"/>
        <v>0</v>
      </c>
    </row>
    <row r="120" spans="1:28" x14ac:dyDescent="0.25">
      <c r="A120" s="68"/>
      <c r="B120" s="68"/>
      <c r="C120" s="68"/>
      <c r="D120" s="68"/>
      <c r="E120" s="61" t="str">
        <f t="shared" si="19"/>
        <v/>
      </c>
      <c r="F120" s="64" t="str">
        <f t="shared" si="20"/>
        <v/>
      </c>
      <c r="G120" s="61">
        <f t="shared" si="21"/>
        <v>0</v>
      </c>
      <c r="H120" s="65" t="str">
        <f t="shared" si="22"/>
        <v>без пластин</v>
      </c>
      <c r="I120" s="61">
        <f t="shared" si="23"/>
        <v>0</v>
      </c>
      <c r="J120" s="68">
        <f t="shared" si="24"/>
        <v>0</v>
      </c>
      <c r="K120" s="68">
        <f t="shared" si="25"/>
        <v>0.2</v>
      </c>
      <c r="L120" s="68">
        <f t="shared" si="26"/>
        <v>0.2</v>
      </c>
      <c r="M120" s="68"/>
      <c r="N120" s="68" t="str">
        <f t="shared" si="27"/>
        <v>НЕТ</v>
      </c>
      <c r="O120" s="68"/>
      <c r="P120" s="69"/>
      <c r="Q120" s="69"/>
      <c r="R120" s="69"/>
      <c r="S120" s="68"/>
      <c r="T120" s="68"/>
      <c r="U120" s="68"/>
      <c r="V120" s="68"/>
      <c r="W120" s="68"/>
      <c r="X120" s="70">
        <f t="shared" si="28"/>
        <v>0</v>
      </c>
      <c r="Y120" s="68"/>
      <c r="Z120" s="71">
        <f t="shared" si="29"/>
        <v>0</v>
      </c>
      <c r="AA120" s="70">
        <f t="shared" si="30"/>
        <v>0</v>
      </c>
      <c r="AB120" s="71">
        <f t="shared" si="31"/>
        <v>0</v>
      </c>
    </row>
    <row r="121" spans="1:28" x14ac:dyDescent="0.25">
      <c r="A121" s="68"/>
      <c r="B121" s="68"/>
      <c r="C121" s="68"/>
      <c r="D121" s="68"/>
      <c r="E121" s="61" t="str">
        <f t="shared" si="19"/>
        <v/>
      </c>
      <c r="F121" s="64" t="str">
        <f t="shared" si="20"/>
        <v/>
      </c>
      <c r="G121" s="61">
        <f t="shared" si="21"/>
        <v>0</v>
      </c>
      <c r="H121" s="65" t="str">
        <f t="shared" si="22"/>
        <v>без пластин</v>
      </c>
      <c r="I121" s="61">
        <f t="shared" si="23"/>
        <v>0</v>
      </c>
      <c r="J121" s="68">
        <f t="shared" si="24"/>
        <v>0</v>
      </c>
      <c r="K121" s="68">
        <f t="shared" si="25"/>
        <v>0.2</v>
      </c>
      <c r="L121" s="68">
        <f t="shared" si="26"/>
        <v>0.2</v>
      </c>
      <c r="M121" s="68"/>
      <c r="N121" s="68" t="str">
        <f t="shared" si="27"/>
        <v>НЕТ</v>
      </c>
      <c r="O121" s="68"/>
      <c r="P121" s="69"/>
      <c r="Q121" s="69"/>
      <c r="R121" s="69"/>
      <c r="S121" s="68"/>
      <c r="T121" s="68"/>
      <c r="U121" s="68"/>
      <c r="V121" s="68"/>
      <c r="W121" s="68"/>
      <c r="X121" s="70">
        <f t="shared" si="28"/>
        <v>0</v>
      </c>
      <c r="Y121" s="68"/>
      <c r="Z121" s="71">
        <f t="shared" si="29"/>
        <v>0</v>
      </c>
      <c r="AA121" s="70">
        <f t="shared" si="30"/>
        <v>0</v>
      </c>
      <c r="AB121" s="71">
        <f t="shared" si="31"/>
        <v>0</v>
      </c>
    </row>
    <row r="122" spans="1:28" x14ac:dyDescent="0.25">
      <c r="A122" s="68"/>
      <c r="B122" s="68"/>
      <c r="C122" s="68"/>
      <c r="D122" s="68"/>
      <c r="E122" s="61" t="str">
        <f t="shared" si="19"/>
        <v/>
      </c>
      <c r="F122" s="64" t="str">
        <f t="shared" si="20"/>
        <v/>
      </c>
      <c r="G122" s="61">
        <f t="shared" si="21"/>
        <v>0</v>
      </c>
      <c r="H122" s="65" t="str">
        <f t="shared" si="22"/>
        <v>без пластин</v>
      </c>
      <c r="I122" s="61">
        <f t="shared" si="23"/>
        <v>0</v>
      </c>
      <c r="J122" s="68">
        <f t="shared" si="24"/>
        <v>0</v>
      </c>
      <c r="K122" s="68">
        <f t="shared" si="25"/>
        <v>0.2</v>
      </c>
      <c r="L122" s="68">
        <f t="shared" si="26"/>
        <v>0.2</v>
      </c>
      <c r="M122" s="68"/>
      <c r="N122" s="68" t="str">
        <f t="shared" si="27"/>
        <v>НЕТ</v>
      </c>
      <c r="O122" s="68"/>
      <c r="P122" s="69"/>
      <c r="Q122" s="69"/>
      <c r="R122" s="69"/>
      <c r="S122" s="68"/>
      <c r="T122" s="68"/>
      <c r="U122" s="68"/>
      <c r="V122" s="68"/>
      <c r="W122" s="68"/>
      <c r="X122" s="70">
        <f t="shared" si="28"/>
        <v>0</v>
      </c>
      <c r="Y122" s="68"/>
      <c r="Z122" s="71">
        <f t="shared" si="29"/>
        <v>0</v>
      </c>
      <c r="AA122" s="70">
        <f t="shared" si="30"/>
        <v>0</v>
      </c>
      <c r="AB122" s="71">
        <f t="shared" si="31"/>
        <v>0</v>
      </c>
    </row>
    <row r="123" spans="1:28" x14ac:dyDescent="0.25">
      <c r="A123" s="68"/>
      <c r="B123" s="68"/>
      <c r="C123" s="68"/>
      <c r="D123" s="68"/>
      <c r="E123" s="61" t="str">
        <f t="shared" si="19"/>
        <v/>
      </c>
      <c r="F123" s="64" t="str">
        <f t="shared" si="20"/>
        <v/>
      </c>
      <c r="G123" s="61">
        <f t="shared" si="21"/>
        <v>0</v>
      </c>
      <c r="H123" s="65" t="str">
        <f t="shared" si="22"/>
        <v>без пластин</v>
      </c>
      <c r="I123" s="61">
        <f t="shared" si="23"/>
        <v>0</v>
      </c>
      <c r="J123" s="68">
        <f t="shared" si="24"/>
        <v>0</v>
      </c>
      <c r="K123" s="68">
        <f t="shared" si="25"/>
        <v>0.2</v>
      </c>
      <c r="L123" s="68">
        <f t="shared" si="26"/>
        <v>0.2</v>
      </c>
      <c r="M123" s="68"/>
      <c r="N123" s="68" t="str">
        <f t="shared" si="27"/>
        <v>НЕТ</v>
      </c>
      <c r="O123" s="68"/>
      <c r="P123" s="69"/>
      <c r="Q123" s="69"/>
      <c r="R123" s="69"/>
      <c r="S123" s="68"/>
      <c r="T123" s="68"/>
      <c r="U123" s="68"/>
      <c r="V123" s="68"/>
      <c r="W123" s="68"/>
      <c r="X123" s="70">
        <f t="shared" si="28"/>
        <v>0</v>
      </c>
      <c r="Y123" s="68"/>
      <c r="Z123" s="71">
        <f t="shared" si="29"/>
        <v>0</v>
      </c>
      <c r="AA123" s="70">
        <f t="shared" si="30"/>
        <v>0</v>
      </c>
      <c r="AB123" s="71">
        <f t="shared" si="31"/>
        <v>0</v>
      </c>
    </row>
    <row r="124" spans="1:28" x14ac:dyDescent="0.25">
      <c r="A124" s="68"/>
      <c r="B124" s="68"/>
      <c r="C124" s="68"/>
      <c r="D124" s="68"/>
      <c r="E124" s="61" t="str">
        <f t="shared" si="19"/>
        <v/>
      </c>
      <c r="F124" s="64" t="str">
        <f t="shared" si="20"/>
        <v/>
      </c>
      <c r="G124" s="61">
        <f t="shared" si="21"/>
        <v>0</v>
      </c>
      <c r="H124" s="65" t="str">
        <f t="shared" si="22"/>
        <v>без пластин</v>
      </c>
      <c r="I124" s="61">
        <f t="shared" si="23"/>
        <v>0</v>
      </c>
      <c r="J124" s="68">
        <f t="shared" si="24"/>
        <v>0</v>
      </c>
      <c r="K124" s="68">
        <f t="shared" si="25"/>
        <v>0.2</v>
      </c>
      <c r="L124" s="68">
        <f t="shared" si="26"/>
        <v>0.2</v>
      </c>
      <c r="M124" s="68"/>
      <c r="N124" s="68" t="str">
        <f t="shared" si="27"/>
        <v>НЕТ</v>
      </c>
      <c r="O124" s="68"/>
      <c r="P124" s="69"/>
      <c r="Q124" s="69"/>
      <c r="R124" s="69"/>
      <c r="S124" s="68"/>
      <c r="T124" s="68"/>
      <c r="U124" s="68"/>
      <c r="V124" s="68"/>
      <c r="W124" s="68"/>
      <c r="X124" s="70">
        <f t="shared" si="28"/>
        <v>0</v>
      </c>
      <c r="Y124" s="68"/>
      <c r="Z124" s="71">
        <f t="shared" si="29"/>
        <v>0</v>
      </c>
      <c r="AA124" s="70">
        <f t="shared" si="30"/>
        <v>0</v>
      </c>
      <c r="AB124" s="71">
        <f t="shared" si="31"/>
        <v>0</v>
      </c>
    </row>
    <row r="125" spans="1:28" x14ac:dyDescent="0.25">
      <c r="A125" s="68"/>
      <c r="B125" s="68"/>
      <c r="C125" s="68"/>
      <c r="D125" s="68"/>
      <c r="E125" s="61" t="str">
        <f t="shared" si="19"/>
        <v/>
      </c>
      <c r="F125" s="64" t="str">
        <f t="shared" si="20"/>
        <v/>
      </c>
      <c r="G125" s="61">
        <f t="shared" si="21"/>
        <v>0</v>
      </c>
      <c r="H125" s="65" t="str">
        <f t="shared" si="22"/>
        <v>без пластин</v>
      </c>
      <c r="I125" s="61">
        <f t="shared" si="23"/>
        <v>0</v>
      </c>
      <c r="J125" s="68">
        <f t="shared" si="24"/>
        <v>0</v>
      </c>
      <c r="K125" s="68">
        <f t="shared" si="25"/>
        <v>0.2</v>
      </c>
      <c r="L125" s="68">
        <f t="shared" si="26"/>
        <v>0.2</v>
      </c>
      <c r="M125" s="68"/>
      <c r="N125" s="68" t="str">
        <f t="shared" si="27"/>
        <v>НЕТ</v>
      </c>
      <c r="O125" s="68"/>
      <c r="P125" s="69"/>
      <c r="Q125" s="69"/>
      <c r="R125" s="69"/>
      <c r="S125" s="68"/>
      <c r="T125" s="68"/>
      <c r="U125" s="68"/>
      <c r="V125" s="68"/>
      <c r="W125" s="68"/>
      <c r="X125" s="70">
        <f t="shared" si="28"/>
        <v>0</v>
      </c>
      <c r="Y125" s="68"/>
      <c r="Z125" s="71">
        <f t="shared" si="29"/>
        <v>0</v>
      </c>
      <c r="AA125" s="70">
        <f t="shared" si="30"/>
        <v>0</v>
      </c>
      <c r="AB125" s="71">
        <f t="shared" si="31"/>
        <v>0</v>
      </c>
    </row>
    <row r="126" spans="1:28" x14ac:dyDescent="0.25">
      <c r="A126" s="68"/>
      <c r="B126" s="68"/>
      <c r="C126" s="68"/>
      <c r="D126" s="68"/>
      <c r="E126" s="61" t="str">
        <f t="shared" si="19"/>
        <v/>
      </c>
      <c r="F126" s="64" t="str">
        <f t="shared" si="20"/>
        <v/>
      </c>
      <c r="G126" s="61">
        <f t="shared" si="21"/>
        <v>0</v>
      </c>
      <c r="H126" s="65" t="str">
        <f t="shared" si="22"/>
        <v>без пластин</v>
      </c>
      <c r="I126" s="61">
        <f t="shared" si="23"/>
        <v>0</v>
      </c>
      <c r="J126" s="68">
        <f t="shared" si="24"/>
        <v>0</v>
      </c>
      <c r="K126" s="68">
        <f t="shared" si="25"/>
        <v>0.2</v>
      </c>
      <c r="L126" s="68">
        <f t="shared" si="26"/>
        <v>0.2</v>
      </c>
      <c r="M126" s="68"/>
      <c r="N126" s="68" t="str">
        <f t="shared" si="27"/>
        <v>НЕТ</v>
      </c>
      <c r="O126" s="68"/>
      <c r="P126" s="69"/>
      <c r="Q126" s="69"/>
      <c r="R126" s="69"/>
      <c r="S126" s="68"/>
      <c r="T126" s="68"/>
      <c r="U126" s="68"/>
      <c r="V126" s="68"/>
      <c r="W126" s="68"/>
      <c r="X126" s="70">
        <f t="shared" si="28"/>
        <v>0</v>
      </c>
      <c r="Y126" s="68"/>
      <c r="Z126" s="71">
        <f t="shared" si="29"/>
        <v>0</v>
      </c>
      <c r="AA126" s="70">
        <f t="shared" si="30"/>
        <v>0</v>
      </c>
      <c r="AB126" s="71">
        <f t="shared" si="31"/>
        <v>0</v>
      </c>
    </row>
    <row r="127" spans="1:28" x14ac:dyDescent="0.25">
      <c r="A127" s="68"/>
      <c r="B127" s="68"/>
      <c r="C127" s="68"/>
      <c r="D127" s="68"/>
      <c r="E127" s="61" t="str">
        <f t="shared" si="19"/>
        <v/>
      </c>
      <c r="F127" s="64" t="str">
        <f t="shared" si="20"/>
        <v/>
      </c>
      <c r="G127" s="61">
        <f t="shared" si="21"/>
        <v>0</v>
      </c>
      <c r="H127" s="65" t="str">
        <f t="shared" si="22"/>
        <v>без пластин</v>
      </c>
      <c r="I127" s="61">
        <f t="shared" si="23"/>
        <v>0</v>
      </c>
      <c r="J127" s="68">
        <f t="shared" si="24"/>
        <v>0</v>
      </c>
      <c r="K127" s="68">
        <f t="shared" si="25"/>
        <v>0.2</v>
      </c>
      <c r="L127" s="68">
        <f t="shared" si="26"/>
        <v>0.2</v>
      </c>
      <c r="M127" s="68"/>
      <c r="N127" s="68" t="str">
        <f t="shared" si="27"/>
        <v>НЕТ</v>
      </c>
      <c r="O127" s="68"/>
      <c r="P127" s="69"/>
      <c r="Q127" s="69"/>
      <c r="R127" s="69"/>
      <c r="S127" s="68"/>
      <c r="T127" s="68"/>
      <c r="U127" s="68"/>
      <c r="V127" s="68"/>
      <c r="W127" s="68"/>
      <c r="X127" s="70">
        <f t="shared" si="28"/>
        <v>0</v>
      </c>
      <c r="Y127" s="68"/>
      <c r="Z127" s="71">
        <f t="shared" si="29"/>
        <v>0</v>
      </c>
      <c r="AA127" s="70">
        <f t="shared" si="30"/>
        <v>0</v>
      </c>
      <c r="AB127" s="71">
        <f t="shared" si="31"/>
        <v>0</v>
      </c>
    </row>
    <row r="128" spans="1:28" x14ac:dyDescent="0.25">
      <c r="A128" s="68"/>
      <c r="B128" s="68"/>
      <c r="C128" s="68"/>
      <c r="D128" s="68"/>
      <c r="E128" s="61" t="str">
        <f t="shared" si="19"/>
        <v/>
      </c>
      <c r="F128" s="64" t="str">
        <f t="shared" si="20"/>
        <v/>
      </c>
      <c r="G128" s="61">
        <f t="shared" si="21"/>
        <v>0</v>
      </c>
      <c r="H128" s="65" t="str">
        <f t="shared" si="22"/>
        <v>без пластин</v>
      </c>
      <c r="I128" s="61">
        <f t="shared" si="23"/>
        <v>0</v>
      </c>
      <c r="J128" s="68">
        <f t="shared" si="24"/>
        <v>0</v>
      </c>
      <c r="K128" s="68">
        <f t="shared" si="25"/>
        <v>0.2</v>
      </c>
      <c r="L128" s="68">
        <f t="shared" si="26"/>
        <v>0.2</v>
      </c>
      <c r="M128" s="68"/>
      <c r="N128" s="68" t="str">
        <f t="shared" si="27"/>
        <v>НЕТ</v>
      </c>
      <c r="O128" s="68"/>
      <c r="P128" s="69"/>
      <c r="Q128" s="69"/>
      <c r="R128" s="69"/>
      <c r="S128" s="68"/>
      <c r="T128" s="68"/>
      <c r="U128" s="68"/>
      <c r="V128" s="68"/>
      <c r="W128" s="68"/>
      <c r="X128" s="70">
        <f t="shared" si="28"/>
        <v>0</v>
      </c>
      <c r="Y128" s="68"/>
      <c r="Z128" s="71">
        <f t="shared" si="29"/>
        <v>0</v>
      </c>
      <c r="AA128" s="70">
        <f t="shared" si="30"/>
        <v>0</v>
      </c>
      <c r="AB128" s="71">
        <f t="shared" si="31"/>
        <v>0</v>
      </c>
    </row>
    <row r="129" spans="1:28" x14ac:dyDescent="0.25">
      <c r="A129" s="68"/>
      <c r="B129" s="68"/>
      <c r="C129" s="68"/>
      <c r="D129" s="68"/>
      <c r="E129" s="61" t="str">
        <f t="shared" si="19"/>
        <v/>
      </c>
      <c r="F129" s="64" t="str">
        <f t="shared" si="20"/>
        <v/>
      </c>
      <c r="G129" s="61">
        <f t="shared" si="21"/>
        <v>0</v>
      </c>
      <c r="H129" s="65" t="str">
        <f t="shared" si="22"/>
        <v>без пластин</v>
      </c>
      <c r="I129" s="61">
        <f t="shared" si="23"/>
        <v>0</v>
      </c>
      <c r="J129" s="68">
        <f t="shared" si="24"/>
        <v>0</v>
      </c>
      <c r="K129" s="68">
        <f t="shared" si="25"/>
        <v>0.2</v>
      </c>
      <c r="L129" s="68">
        <f t="shared" si="26"/>
        <v>0.2</v>
      </c>
      <c r="M129" s="68"/>
      <c r="N129" s="68" t="str">
        <f t="shared" si="27"/>
        <v>НЕТ</v>
      </c>
      <c r="O129" s="68"/>
      <c r="P129" s="69"/>
      <c r="Q129" s="69"/>
      <c r="R129" s="69"/>
      <c r="S129" s="68"/>
      <c r="T129" s="68"/>
      <c r="U129" s="68"/>
      <c r="V129" s="68"/>
      <c r="W129" s="68"/>
      <c r="X129" s="70">
        <f t="shared" si="28"/>
        <v>0</v>
      </c>
      <c r="Y129" s="68"/>
      <c r="Z129" s="71">
        <f t="shared" si="29"/>
        <v>0</v>
      </c>
      <c r="AA129" s="70">
        <f t="shared" si="30"/>
        <v>0</v>
      </c>
      <c r="AB129" s="71">
        <f t="shared" si="31"/>
        <v>0</v>
      </c>
    </row>
    <row r="130" spans="1:28" x14ac:dyDescent="0.25">
      <c r="A130" s="68"/>
      <c r="B130" s="68"/>
      <c r="C130" s="68"/>
      <c r="D130" s="68"/>
      <c r="E130" s="61" t="str">
        <f t="shared" si="19"/>
        <v/>
      </c>
      <c r="F130" s="64" t="str">
        <f t="shared" si="20"/>
        <v/>
      </c>
      <c r="G130" s="61">
        <f t="shared" si="21"/>
        <v>0</v>
      </c>
      <c r="H130" s="65" t="str">
        <f t="shared" si="22"/>
        <v>без пластин</v>
      </c>
      <c r="I130" s="61">
        <f t="shared" si="23"/>
        <v>0</v>
      </c>
      <c r="J130" s="68">
        <f t="shared" si="24"/>
        <v>0</v>
      </c>
      <c r="K130" s="68">
        <f t="shared" si="25"/>
        <v>0.2</v>
      </c>
      <c r="L130" s="68">
        <f t="shared" si="26"/>
        <v>0.2</v>
      </c>
      <c r="M130" s="68"/>
      <c r="N130" s="68" t="str">
        <f t="shared" si="27"/>
        <v>НЕТ</v>
      </c>
      <c r="O130" s="68"/>
      <c r="P130" s="69"/>
      <c r="Q130" s="69"/>
      <c r="R130" s="69"/>
      <c r="S130" s="68"/>
      <c r="T130" s="68"/>
      <c r="U130" s="68"/>
      <c r="V130" s="68"/>
      <c r="W130" s="68"/>
      <c r="X130" s="70">
        <f t="shared" si="28"/>
        <v>0</v>
      </c>
      <c r="Y130" s="68"/>
      <c r="Z130" s="71">
        <f t="shared" si="29"/>
        <v>0</v>
      </c>
      <c r="AA130" s="70">
        <f t="shared" si="30"/>
        <v>0</v>
      </c>
      <c r="AB130" s="71">
        <f t="shared" si="31"/>
        <v>0</v>
      </c>
    </row>
    <row r="131" spans="1:28" x14ac:dyDescent="0.25">
      <c r="A131" s="68"/>
      <c r="B131" s="68"/>
      <c r="C131" s="68"/>
      <c r="D131" s="68"/>
      <c r="E131" s="61" t="str">
        <f t="shared" si="19"/>
        <v/>
      </c>
      <c r="F131" s="64" t="str">
        <f t="shared" si="20"/>
        <v/>
      </c>
      <c r="G131" s="61">
        <f t="shared" si="21"/>
        <v>0</v>
      </c>
      <c r="H131" s="65" t="str">
        <f t="shared" si="22"/>
        <v>без пластин</v>
      </c>
      <c r="I131" s="61">
        <f t="shared" si="23"/>
        <v>0</v>
      </c>
      <c r="J131" s="68">
        <f t="shared" si="24"/>
        <v>0</v>
      </c>
      <c r="K131" s="68">
        <f t="shared" si="25"/>
        <v>0.2</v>
      </c>
      <c r="L131" s="68">
        <f t="shared" si="26"/>
        <v>0.2</v>
      </c>
      <c r="M131" s="68"/>
      <c r="N131" s="68" t="str">
        <f t="shared" si="27"/>
        <v>НЕТ</v>
      </c>
      <c r="O131" s="68"/>
      <c r="P131" s="69"/>
      <c r="Q131" s="69"/>
      <c r="R131" s="69"/>
      <c r="S131" s="68"/>
      <c r="T131" s="68"/>
      <c r="U131" s="68"/>
      <c r="V131" s="68"/>
      <c r="W131" s="68"/>
      <c r="X131" s="70">
        <f t="shared" si="28"/>
        <v>0</v>
      </c>
      <c r="Y131" s="68"/>
      <c r="Z131" s="71">
        <f t="shared" si="29"/>
        <v>0</v>
      </c>
      <c r="AA131" s="70">
        <f t="shared" si="30"/>
        <v>0</v>
      </c>
      <c r="AB131" s="71">
        <f t="shared" si="31"/>
        <v>0</v>
      </c>
    </row>
    <row r="132" spans="1:28" x14ac:dyDescent="0.25">
      <c r="A132" s="68"/>
      <c r="B132" s="68"/>
      <c r="C132" s="68"/>
      <c r="D132" s="68"/>
      <c r="E132" s="61" t="str">
        <f t="shared" si="19"/>
        <v/>
      </c>
      <c r="F132" s="64" t="str">
        <f t="shared" si="20"/>
        <v/>
      </c>
      <c r="G132" s="61">
        <f t="shared" si="21"/>
        <v>0</v>
      </c>
      <c r="H132" s="65" t="str">
        <f t="shared" si="22"/>
        <v>без пластин</v>
      </c>
      <c r="I132" s="61">
        <f t="shared" si="23"/>
        <v>0</v>
      </c>
      <c r="J132" s="68">
        <f t="shared" si="24"/>
        <v>0</v>
      </c>
      <c r="K132" s="68">
        <f t="shared" si="25"/>
        <v>0.2</v>
      </c>
      <c r="L132" s="68">
        <f t="shared" si="26"/>
        <v>0.2</v>
      </c>
      <c r="M132" s="68"/>
      <c r="N132" s="68" t="str">
        <f t="shared" si="27"/>
        <v>НЕТ</v>
      </c>
      <c r="O132" s="68"/>
      <c r="P132" s="69"/>
      <c r="Q132" s="69"/>
      <c r="R132" s="69"/>
      <c r="S132" s="68"/>
      <c r="T132" s="68"/>
      <c r="U132" s="68"/>
      <c r="V132" s="68"/>
      <c r="W132" s="68"/>
      <c r="X132" s="70">
        <f t="shared" si="28"/>
        <v>0</v>
      </c>
      <c r="Y132" s="68"/>
      <c r="Z132" s="71">
        <f t="shared" si="29"/>
        <v>0</v>
      </c>
      <c r="AA132" s="70">
        <f t="shared" si="30"/>
        <v>0</v>
      </c>
      <c r="AB132" s="71">
        <f t="shared" si="31"/>
        <v>0</v>
      </c>
    </row>
    <row r="133" spans="1:28" x14ac:dyDescent="0.25">
      <c r="A133" s="68"/>
      <c r="B133" s="68"/>
      <c r="C133" s="68"/>
      <c r="D133" s="68"/>
      <c r="E133" s="61" t="str">
        <f t="shared" si="19"/>
        <v/>
      </c>
      <c r="F133" s="64" t="str">
        <f t="shared" si="20"/>
        <v/>
      </c>
      <c r="G133" s="61">
        <f t="shared" si="21"/>
        <v>0</v>
      </c>
      <c r="H133" s="65" t="str">
        <f t="shared" si="22"/>
        <v>без пластин</v>
      </c>
      <c r="I133" s="61">
        <f t="shared" si="23"/>
        <v>0</v>
      </c>
      <c r="J133" s="68">
        <f t="shared" si="24"/>
        <v>0</v>
      </c>
      <c r="K133" s="68">
        <f t="shared" si="25"/>
        <v>0.2</v>
      </c>
      <c r="L133" s="68">
        <f t="shared" si="26"/>
        <v>0.2</v>
      </c>
      <c r="M133" s="68"/>
      <c r="N133" s="68" t="str">
        <f t="shared" si="27"/>
        <v>НЕТ</v>
      </c>
      <c r="O133" s="68"/>
      <c r="P133" s="69"/>
      <c r="Q133" s="69"/>
      <c r="R133" s="69"/>
      <c r="S133" s="68"/>
      <c r="T133" s="68"/>
      <c r="U133" s="68"/>
      <c r="V133" s="68"/>
      <c r="W133" s="68"/>
      <c r="X133" s="70">
        <f t="shared" si="28"/>
        <v>0</v>
      </c>
      <c r="Y133" s="68"/>
      <c r="Z133" s="71">
        <f t="shared" si="29"/>
        <v>0</v>
      </c>
      <c r="AA133" s="70">
        <f t="shared" si="30"/>
        <v>0</v>
      </c>
      <c r="AB133" s="71">
        <f t="shared" si="31"/>
        <v>0</v>
      </c>
    </row>
    <row r="134" spans="1:28" x14ac:dyDescent="0.25">
      <c r="A134" s="68"/>
      <c r="B134" s="68"/>
      <c r="C134" s="68"/>
      <c r="D134" s="68"/>
      <c r="E134" s="61" t="str">
        <f t="shared" si="19"/>
        <v/>
      </c>
      <c r="F134" s="64" t="str">
        <f t="shared" si="20"/>
        <v/>
      </c>
      <c r="G134" s="61">
        <f t="shared" si="21"/>
        <v>0</v>
      </c>
      <c r="H134" s="65" t="str">
        <f t="shared" si="22"/>
        <v>без пластин</v>
      </c>
      <c r="I134" s="61">
        <f t="shared" si="23"/>
        <v>0</v>
      </c>
      <c r="J134" s="68">
        <f t="shared" si="24"/>
        <v>0</v>
      </c>
      <c r="K134" s="68">
        <f t="shared" si="25"/>
        <v>0.2</v>
      </c>
      <c r="L134" s="68">
        <f t="shared" si="26"/>
        <v>0.2</v>
      </c>
      <c r="M134" s="68"/>
      <c r="N134" s="68" t="str">
        <f t="shared" si="27"/>
        <v>НЕТ</v>
      </c>
      <c r="O134" s="68"/>
      <c r="P134" s="69"/>
      <c r="Q134" s="69"/>
      <c r="R134" s="69"/>
      <c r="S134" s="68"/>
      <c r="T134" s="68"/>
      <c r="U134" s="68"/>
      <c r="V134" s="68"/>
      <c r="W134" s="68"/>
      <c r="X134" s="70">
        <f t="shared" si="28"/>
        <v>0</v>
      </c>
      <c r="Y134" s="68"/>
      <c r="Z134" s="71">
        <f t="shared" si="29"/>
        <v>0</v>
      </c>
      <c r="AA134" s="70">
        <f t="shared" si="30"/>
        <v>0</v>
      </c>
      <c r="AB134" s="71">
        <f t="shared" si="31"/>
        <v>0</v>
      </c>
    </row>
    <row r="135" spans="1:28" x14ac:dyDescent="0.25">
      <c r="A135" s="68"/>
      <c r="B135" s="68"/>
      <c r="C135" s="68"/>
      <c r="D135" s="68"/>
      <c r="E135" s="61" t="str">
        <f t="shared" si="19"/>
        <v/>
      </c>
      <c r="F135" s="64" t="str">
        <f t="shared" si="20"/>
        <v/>
      </c>
      <c r="G135" s="61">
        <f t="shared" si="21"/>
        <v>0</v>
      </c>
      <c r="H135" s="65" t="str">
        <f t="shared" si="22"/>
        <v>без пластин</v>
      </c>
      <c r="I135" s="61">
        <f t="shared" si="23"/>
        <v>0</v>
      </c>
      <c r="J135" s="68">
        <f t="shared" si="24"/>
        <v>0</v>
      </c>
      <c r="K135" s="68">
        <f t="shared" si="25"/>
        <v>0.2</v>
      </c>
      <c r="L135" s="68">
        <f t="shared" si="26"/>
        <v>0.2</v>
      </c>
      <c r="M135" s="68"/>
      <c r="N135" s="68" t="str">
        <f t="shared" si="27"/>
        <v>НЕТ</v>
      </c>
      <c r="O135" s="68"/>
      <c r="P135" s="69"/>
      <c r="Q135" s="69"/>
      <c r="R135" s="69"/>
      <c r="S135" s="68"/>
      <c r="T135" s="68"/>
      <c r="U135" s="68"/>
      <c r="V135" s="68"/>
      <c r="W135" s="68"/>
      <c r="X135" s="70">
        <f t="shared" si="28"/>
        <v>0</v>
      </c>
      <c r="Y135" s="68"/>
      <c r="Z135" s="71">
        <f t="shared" si="29"/>
        <v>0</v>
      </c>
      <c r="AA135" s="70">
        <f t="shared" si="30"/>
        <v>0</v>
      </c>
      <c r="AB135" s="71">
        <f t="shared" si="31"/>
        <v>0</v>
      </c>
    </row>
    <row r="136" spans="1:28" x14ac:dyDescent="0.25">
      <c r="A136" s="68"/>
      <c r="B136" s="68"/>
      <c r="C136" s="68"/>
      <c r="D136" s="68"/>
      <c r="E136" s="61" t="str">
        <f t="shared" si="19"/>
        <v/>
      </c>
      <c r="F136" s="64" t="str">
        <f t="shared" si="20"/>
        <v/>
      </c>
      <c r="G136" s="61">
        <f t="shared" si="21"/>
        <v>0</v>
      </c>
      <c r="H136" s="65" t="str">
        <f t="shared" si="22"/>
        <v>без пластин</v>
      </c>
      <c r="I136" s="61">
        <f t="shared" si="23"/>
        <v>0</v>
      </c>
      <c r="J136" s="68">
        <f t="shared" si="24"/>
        <v>0</v>
      </c>
      <c r="K136" s="68">
        <f t="shared" si="25"/>
        <v>0.2</v>
      </c>
      <c r="L136" s="68">
        <f t="shared" si="26"/>
        <v>0.2</v>
      </c>
      <c r="M136" s="68"/>
      <c r="N136" s="68" t="str">
        <f t="shared" si="27"/>
        <v>НЕТ</v>
      </c>
      <c r="O136" s="68"/>
      <c r="P136" s="69"/>
      <c r="Q136" s="69"/>
      <c r="R136" s="69"/>
      <c r="S136" s="68"/>
      <c r="T136" s="68"/>
      <c r="U136" s="68"/>
      <c r="V136" s="68"/>
      <c r="W136" s="68"/>
      <c r="X136" s="70">
        <f t="shared" si="28"/>
        <v>0</v>
      </c>
      <c r="Y136" s="68"/>
      <c r="Z136" s="71">
        <f t="shared" si="29"/>
        <v>0</v>
      </c>
      <c r="AA136" s="70">
        <f t="shared" si="30"/>
        <v>0</v>
      </c>
      <c r="AB136" s="71">
        <f t="shared" si="31"/>
        <v>0</v>
      </c>
    </row>
    <row r="137" spans="1:28" x14ac:dyDescent="0.25">
      <c r="A137" s="68"/>
      <c r="B137" s="68"/>
      <c r="C137" s="68"/>
      <c r="D137" s="68"/>
      <c r="E137" s="61" t="str">
        <f t="shared" si="19"/>
        <v/>
      </c>
      <c r="F137" s="64" t="str">
        <f t="shared" si="20"/>
        <v/>
      </c>
      <c r="G137" s="61">
        <f t="shared" si="21"/>
        <v>0</v>
      </c>
      <c r="H137" s="65" t="str">
        <f t="shared" si="22"/>
        <v>без пластин</v>
      </c>
      <c r="I137" s="61">
        <f t="shared" si="23"/>
        <v>0</v>
      </c>
      <c r="J137" s="68">
        <f t="shared" si="24"/>
        <v>0</v>
      </c>
      <c r="K137" s="68">
        <f t="shared" si="25"/>
        <v>0.2</v>
      </c>
      <c r="L137" s="68">
        <f t="shared" si="26"/>
        <v>0.2</v>
      </c>
      <c r="M137" s="68"/>
      <c r="N137" s="68" t="str">
        <f t="shared" si="27"/>
        <v>НЕТ</v>
      </c>
      <c r="O137" s="68"/>
      <c r="P137" s="69"/>
      <c r="Q137" s="69"/>
      <c r="R137" s="69"/>
      <c r="S137" s="68"/>
      <c r="T137" s="68"/>
      <c r="U137" s="68"/>
      <c r="V137" s="68"/>
      <c r="W137" s="68"/>
      <c r="X137" s="70">
        <f t="shared" si="28"/>
        <v>0</v>
      </c>
      <c r="Y137" s="68"/>
      <c r="Z137" s="71">
        <f t="shared" si="29"/>
        <v>0</v>
      </c>
      <c r="AA137" s="70">
        <f t="shared" si="30"/>
        <v>0</v>
      </c>
      <c r="AB137" s="71">
        <f t="shared" si="31"/>
        <v>0</v>
      </c>
    </row>
    <row r="138" spans="1:28" x14ac:dyDescent="0.25">
      <c r="A138" s="68"/>
      <c r="B138" s="68"/>
      <c r="C138" s="68"/>
      <c r="D138" s="68"/>
      <c r="E138" s="61" t="str">
        <f t="shared" si="19"/>
        <v/>
      </c>
      <c r="F138" s="64" t="str">
        <f t="shared" si="20"/>
        <v/>
      </c>
      <c r="G138" s="61">
        <f t="shared" si="21"/>
        <v>0</v>
      </c>
      <c r="H138" s="65" t="str">
        <f t="shared" si="22"/>
        <v>без пластин</v>
      </c>
      <c r="I138" s="61">
        <f t="shared" si="23"/>
        <v>0</v>
      </c>
      <c r="J138" s="68">
        <f t="shared" si="24"/>
        <v>0</v>
      </c>
      <c r="K138" s="68">
        <f t="shared" si="25"/>
        <v>0.2</v>
      </c>
      <c r="L138" s="68">
        <f t="shared" si="26"/>
        <v>0.2</v>
      </c>
      <c r="M138" s="68"/>
      <c r="N138" s="68" t="str">
        <f t="shared" si="27"/>
        <v>НЕТ</v>
      </c>
      <c r="O138" s="68"/>
      <c r="P138" s="69"/>
      <c r="Q138" s="69"/>
      <c r="R138" s="69"/>
      <c r="S138" s="68"/>
      <c r="T138" s="68"/>
      <c r="U138" s="68"/>
      <c r="V138" s="68"/>
      <c r="W138" s="68"/>
      <c r="X138" s="70">
        <f t="shared" si="28"/>
        <v>0</v>
      </c>
      <c r="Y138" s="68"/>
      <c r="Z138" s="71">
        <f t="shared" si="29"/>
        <v>0</v>
      </c>
      <c r="AA138" s="70">
        <f t="shared" si="30"/>
        <v>0</v>
      </c>
      <c r="AB138" s="71">
        <f t="shared" si="31"/>
        <v>0</v>
      </c>
    </row>
    <row r="139" spans="1:28" x14ac:dyDescent="0.25">
      <c r="A139" s="68"/>
      <c r="B139" s="68"/>
      <c r="C139" s="68"/>
      <c r="D139" s="68"/>
      <c r="E139" s="61" t="str">
        <f t="shared" si="19"/>
        <v/>
      </c>
      <c r="F139" s="64" t="str">
        <f t="shared" si="20"/>
        <v/>
      </c>
      <c r="G139" s="61">
        <f t="shared" si="21"/>
        <v>0</v>
      </c>
      <c r="H139" s="65" t="str">
        <f t="shared" si="22"/>
        <v>без пластин</v>
      </c>
      <c r="I139" s="61">
        <f t="shared" si="23"/>
        <v>0</v>
      </c>
      <c r="J139" s="68">
        <f t="shared" si="24"/>
        <v>0</v>
      </c>
      <c r="K139" s="68">
        <f t="shared" si="25"/>
        <v>0.2</v>
      </c>
      <c r="L139" s="68">
        <f t="shared" si="26"/>
        <v>0.2</v>
      </c>
      <c r="M139" s="68"/>
      <c r="N139" s="68" t="str">
        <f t="shared" si="27"/>
        <v>НЕТ</v>
      </c>
      <c r="O139" s="68"/>
      <c r="P139" s="69"/>
      <c r="Q139" s="69"/>
      <c r="R139" s="69"/>
      <c r="S139" s="68"/>
      <c r="T139" s="68"/>
      <c r="U139" s="68"/>
      <c r="V139" s="68"/>
      <c r="W139" s="68"/>
      <c r="X139" s="70">
        <f t="shared" si="28"/>
        <v>0</v>
      </c>
      <c r="Y139" s="68"/>
      <c r="Z139" s="71">
        <f t="shared" si="29"/>
        <v>0</v>
      </c>
      <c r="AA139" s="70">
        <f t="shared" si="30"/>
        <v>0</v>
      </c>
      <c r="AB139" s="71">
        <f t="shared" si="31"/>
        <v>0</v>
      </c>
    </row>
    <row r="140" spans="1:28" x14ac:dyDescent="0.25">
      <c r="A140" s="68"/>
      <c r="B140" s="68"/>
      <c r="C140" s="68"/>
      <c r="D140" s="68"/>
      <c r="E140" s="61" t="str">
        <f t="shared" si="19"/>
        <v/>
      </c>
      <c r="F140" s="64" t="str">
        <f t="shared" si="20"/>
        <v/>
      </c>
      <c r="G140" s="61">
        <f t="shared" si="21"/>
        <v>0</v>
      </c>
      <c r="H140" s="65" t="str">
        <f t="shared" si="22"/>
        <v>без пластин</v>
      </c>
      <c r="I140" s="61">
        <f t="shared" si="23"/>
        <v>0</v>
      </c>
      <c r="J140" s="68">
        <f t="shared" si="24"/>
        <v>0</v>
      </c>
      <c r="K140" s="68">
        <f t="shared" si="25"/>
        <v>0.2</v>
      </c>
      <c r="L140" s="68">
        <f t="shared" si="26"/>
        <v>0.2</v>
      </c>
      <c r="M140" s="68"/>
      <c r="N140" s="68" t="str">
        <f t="shared" si="27"/>
        <v>НЕТ</v>
      </c>
      <c r="O140" s="68"/>
      <c r="P140" s="69"/>
      <c r="Q140" s="69"/>
      <c r="R140" s="69"/>
      <c r="S140" s="68"/>
      <c r="T140" s="68"/>
      <c r="U140" s="68"/>
      <c r="V140" s="68"/>
      <c r="W140" s="68"/>
      <c r="X140" s="70">
        <f t="shared" si="28"/>
        <v>0</v>
      </c>
      <c r="Y140" s="68"/>
      <c r="Z140" s="71">
        <f t="shared" si="29"/>
        <v>0</v>
      </c>
      <c r="AA140" s="70">
        <f t="shared" si="30"/>
        <v>0</v>
      </c>
      <c r="AB140" s="71">
        <f t="shared" si="31"/>
        <v>0</v>
      </c>
    </row>
    <row r="141" spans="1:28" x14ac:dyDescent="0.25">
      <c r="A141" s="68"/>
      <c r="B141" s="68"/>
      <c r="C141" s="68"/>
      <c r="D141" s="68"/>
      <c r="E141" s="61" t="str">
        <f t="shared" si="19"/>
        <v/>
      </c>
      <c r="F141" s="64" t="str">
        <f t="shared" si="20"/>
        <v/>
      </c>
      <c r="G141" s="61">
        <f t="shared" si="21"/>
        <v>0</v>
      </c>
      <c r="H141" s="65" t="str">
        <f t="shared" si="22"/>
        <v>без пластин</v>
      </c>
      <c r="I141" s="61">
        <f t="shared" si="23"/>
        <v>0</v>
      </c>
      <c r="J141" s="68">
        <f t="shared" si="24"/>
        <v>0</v>
      </c>
      <c r="K141" s="68">
        <f t="shared" si="25"/>
        <v>0.2</v>
      </c>
      <c r="L141" s="68">
        <f t="shared" si="26"/>
        <v>0.2</v>
      </c>
      <c r="M141" s="68"/>
      <c r="N141" s="68" t="str">
        <f t="shared" si="27"/>
        <v>НЕТ</v>
      </c>
      <c r="O141" s="68"/>
      <c r="P141" s="69"/>
      <c r="Q141" s="69"/>
      <c r="R141" s="69"/>
      <c r="S141" s="68"/>
      <c r="T141" s="68"/>
      <c r="U141" s="68"/>
      <c r="V141" s="68"/>
      <c r="W141" s="68"/>
      <c r="X141" s="70">
        <f t="shared" si="28"/>
        <v>0</v>
      </c>
      <c r="Y141" s="68"/>
      <c r="Z141" s="71">
        <f t="shared" si="29"/>
        <v>0</v>
      </c>
      <c r="AA141" s="70">
        <f t="shared" si="30"/>
        <v>0</v>
      </c>
      <c r="AB141" s="71">
        <f t="shared" si="31"/>
        <v>0</v>
      </c>
    </row>
    <row r="142" spans="1:28" x14ac:dyDescent="0.25">
      <c r="A142" s="68"/>
      <c r="B142" s="68"/>
      <c r="C142" s="68"/>
      <c r="D142" s="68"/>
      <c r="E142" s="61" t="str">
        <f t="shared" si="19"/>
        <v/>
      </c>
      <c r="F142" s="64" t="str">
        <f t="shared" si="20"/>
        <v/>
      </c>
      <c r="G142" s="61">
        <f t="shared" si="21"/>
        <v>0</v>
      </c>
      <c r="H142" s="65" t="str">
        <f t="shared" si="22"/>
        <v>без пластин</v>
      </c>
      <c r="I142" s="61">
        <f t="shared" si="23"/>
        <v>0</v>
      </c>
      <c r="J142" s="68">
        <f t="shared" si="24"/>
        <v>0</v>
      </c>
      <c r="K142" s="68">
        <f t="shared" si="25"/>
        <v>0.2</v>
      </c>
      <c r="L142" s="68">
        <f t="shared" si="26"/>
        <v>0.2</v>
      </c>
      <c r="M142" s="68"/>
      <c r="N142" s="68" t="str">
        <f t="shared" si="27"/>
        <v>НЕТ</v>
      </c>
      <c r="O142" s="68"/>
      <c r="P142" s="69"/>
      <c r="Q142" s="69"/>
      <c r="R142" s="69"/>
      <c r="S142" s="68"/>
      <c r="T142" s="68"/>
      <c r="U142" s="68"/>
      <c r="V142" s="68"/>
      <c r="W142" s="68"/>
      <c r="X142" s="70">
        <f t="shared" si="28"/>
        <v>0</v>
      </c>
      <c r="Y142" s="68"/>
      <c r="Z142" s="71">
        <f t="shared" si="29"/>
        <v>0</v>
      </c>
      <c r="AA142" s="70">
        <f t="shared" si="30"/>
        <v>0</v>
      </c>
      <c r="AB142" s="71">
        <f t="shared" si="31"/>
        <v>0</v>
      </c>
    </row>
    <row r="143" spans="1:28" x14ac:dyDescent="0.25">
      <c r="A143" s="68"/>
      <c r="B143" s="68"/>
      <c r="C143" s="68"/>
      <c r="D143" s="68"/>
      <c r="E143" s="61" t="str">
        <f t="shared" si="19"/>
        <v/>
      </c>
      <c r="F143" s="64" t="str">
        <f t="shared" si="20"/>
        <v/>
      </c>
      <c r="G143" s="61">
        <f t="shared" si="21"/>
        <v>0</v>
      </c>
      <c r="H143" s="65" t="str">
        <f t="shared" si="22"/>
        <v>без пластин</v>
      </c>
      <c r="I143" s="61">
        <f t="shared" si="23"/>
        <v>0</v>
      </c>
      <c r="J143" s="68">
        <f t="shared" si="24"/>
        <v>0</v>
      </c>
      <c r="K143" s="68">
        <f t="shared" si="25"/>
        <v>0.2</v>
      </c>
      <c r="L143" s="68">
        <f t="shared" si="26"/>
        <v>0.2</v>
      </c>
      <c r="M143" s="68"/>
      <c r="N143" s="68" t="str">
        <f t="shared" si="27"/>
        <v>НЕТ</v>
      </c>
      <c r="O143" s="68"/>
      <c r="P143" s="69"/>
      <c r="Q143" s="69"/>
      <c r="R143" s="69"/>
      <c r="S143" s="68"/>
      <c r="T143" s="68"/>
      <c r="U143" s="68"/>
      <c r="V143" s="68"/>
      <c r="W143" s="68"/>
      <c r="X143" s="70">
        <f t="shared" si="28"/>
        <v>0</v>
      </c>
      <c r="Y143" s="68"/>
      <c r="Z143" s="71">
        <f t="shared" si="29"/>
        <v>0</v>
      </c>
      <c r="AA143" s="70">
        <f t="shared" si="30"/>
        <v>0</v>
      </c>
      <c r="AB143" s="71">
        <f t="shared" si="31"/>
        <v>0</v>
      </c>
    </row>
    <row r="144" spans="1:28" x14ac:dyDescent="0.25">
      <c r="A144" s="68"/>
      <c r="B144" s="68"/>
      <c r="C144" s="68"/>
      <c r="D144" s="68"/>
      <c r="E144" s="61" t="str">
        <f t="shared" si="19"/>
        <v/>
      </c>
      <c r="F144" s="64" t="str">
        <f t="shared" si="20"/>
        <v/>
      </c>
      <c r="G144" s="61">
        <f t="shared" si="21"/>
        <v>0</v>
      </c>
      <c r="H144" s="65" t="str">
        <f t="shared" si="22"/>
        <v>без пластин</v>
      </c>
      <c r="I144" s="61">
        <f t="shared" si="23"/>
        <v>0</v>
      </c>
      <c r="J144" s="68">
        <f t="shared" si="24"/>
        <v>0</v>
      </c>
      <c r="K144" s="68">
        <f t="shared" si="25"/>
        <v>0.2</v>
      </c>
      <c r="L144" s="68">
        <f t="shared" si="26"/>
        <v>0.2</v>
      </c>
      <c r="M144" s="68"/>
      <c r="N144" s="68" t="str">
        <f t="shared" si="27"/>
        <v>НЕТ</v>
      </c>
      <c r="O144" s="68"/>
      <c r="P144" s="69"/>
      <c r="Q144" s="69"/>
      <c r="R144" s="69"/>
      <c r="S144" s="68"/>
      <c r="T144" s="68"/>
      <c r="U144" s="68"/>
      <c r="V144" s="68"/>
      <c r="W144" s="68"/>
      <c r="X144" s="70">
        <f t="shared" si="28"/>
        <v>0</v>
      </c>
      <c r="Y144" s="68"/>
      <c r="Z144" s="71">
        <f t="shared" si="29"/>
        <v>0</v>
      </c>
      <c r="AA144" s="70">
        <f t="shared" si="30"/>
        <v>0</v>
      </c>
      <c r="AB144" s="71">
        <f t="shared" si="31"/>
        <v>0</v>
      </c>
    </row>
    <row r="145" spans="1:28" x14ac:dyDescent="0.25">
      <c r="A145" s="68"/>
      <c r="B145" s="68"/>
      <c r="C145" s="68"/>
      <c r="D145" s="68"/>
      <c r="E145" s="61" t="str">
        <f t="shared" si="19"/>
        <v/>
      </c>
      <c r="F145" s="64" t="str">
        <f t="shared" si="20"/>
        <v/>
      </c>
      <c r="G145" s="61">
        <f t="shared" si="21"/>
        <v>0</v>
      </c>
      <c r="H145" s="65" t="str">
        <f t="shared" si="22"/>
        <v>без пластин</v>
      </c>
      <c r="I145" s="61">
        <f t="shared" si="23"/>
        <v>0</v>
      </c>
      <c r="J145" s="68">
        <f t="shared" si="24"/>
        <v>0</v>
      </c>
      <c r="K145" s="68">
        <f t="shared" si="25"/>
        <v>0.2</v>
      </c>
      <c r="L145" s="68">
        <f t="shared" si="26"/>
        <v>0.2</v>
      </c>
      <c r="M145" s="68"/>
      <c r="N145" s="68" t="str">
        <f t="shared" si="27"/>
        <v>НЕТ</v>
      </c>
      <c r="O145" s="68"/>
      <c r="P145" s="69"/>
      <c r="Q145" s="69"/>
      <c r="R145" s="69"/>
      <c r="S145" s="68"/>
      <c r="T145" s="68"/>
      <c r="U145" s="68"/>
      <c r="V145" s="68"/>
      <c r="W145" s="68"/>
      <c r="X145" s="70">
        <f t="shared" si="28"/>
        <v>0</v>
      </c>
      <c r="Y145" s="68"/>
      <c r="Z145" s="71">
        <f t="shared" si="29"/>
        <v>0</v>
      </c>
      <c r="AA145" s="70">
        <f t="shared" si="30"/>
        <v>0</v>
      </c>
      <c r="AB145" s="71">
        <f t="shared" si="31"/>
        <v>0</v>
      </c>
    </row>
    <row r="146" spans="1:28" x14ac:dyDescent="0.25">
      <c r="A146" s="68"/>
      <c r="B146" s="68"/>
      <c r="C146" s="68"/>
      <c r="D146" s="68"/>
      <c r="E146" s="61" t="str">
        <f t="shared" si="19"/>
        <v/>
      </c>
      <c r="F146" s="64" t="str">
        <f t="shared" si="20"/>
        <v/>
      </c>
      <c r="G146" s="61">
        <f t="shared" si="21"/>
        <v>0</v>
      </c>
      <c r="H146" s="65" t="str">
        <f t="shared" si="22"/>
        <v>без пластин</v>
      </c>
      <c r="I146" s="61">
        <f t="shared" si="23"/>
        <v>0</v>
      </c>
      <c r="J146" s="68">
        <f t="shared" si="24"/>
        <v>0</v>
      </c>
      <c r="K146" s="68">
        <f t="shared" si="25"/>
        <v>0.2</v>
      </c>
      <c r="L146" s="68">
        <f t="shared" si="26"/>
        <v>0.2</v>
      </c>
      <c r="M146" s="68"/>
      <c r="N146" s="68" t="str">
        <f t="shared" si="27"/>
        <v>НЕТ</v>
      </c>
      <c r="O146" s="68"/>
      <c r="P146" s="69"/>
      <c r="Q146" s="69"/>
      <c r="R146" s="69"/>
      <c r="S146" s="68"/>
      <c r="T146" s="68"/>
      <c r="U146" s="68"/>
      <c r="V146" s="68"/>
      <c r="W146" s="68"/>
      <c r="X146" s="70">
        <f t="shared" si="28"/>
        <v>0</v>
      </c>
      <c r="Y146" s="68"/>
      <c r="Z146" s="71">
        <f t="shared" si="29"/>
        <v>0</v>
      </c>
      <c r="AA146" s="70">
        <f t="shared" si="30"/>
        <v>0</v>
      </c>
      <c r="AB146" s="71">
        <f t="shared" si="31"/>
        <v>0</v>
      </c>
    </row>
    <row r="147" spans="1:28" x14ac:dyDescent="0.25">
      <c r="A147" s="68"/>
      <c r="B147" s="68"/>
      <c r="C147" s="68"/>
      <c r="D147" s="68"/>
      <c r="E147" s="61" t="str">
        <f t="shared" si="19"/>
        <v/>
      </c>
      <c r="F147" s="64" t="str">
        <f t="shared" si="20"/>
        <v/>
      </c>
      <c r="G147" s="61">
        <f t="shared" si="21"/>
        <v>0</v>
      </c>
      <c r="H147" s="65" t="str">
        <f t="shared" si="22"/>
        <v>без пластин</v>
      </c>
      <c r="I147" s="61">
        <f t="shared" si="23"/>
        <v>0</v>
      </c>
      <c r="J147" s="68">
        <f t="shared" si="24"/>
        <v>0</v>
      </c>
      <c r="K147" s="68">
        <f t="shared" si="25"/>
        <v>0.2</v>
      </c>
      <c r="L147" s="68">
        <f t="shared" si="26"/>
        <v>0.2</v>
      </c>
      <c r="M147" s="68"/>
      <c r="N147" s="68" t="str">
        <f t="shared" si="27"/>
        <v>НЕТ</v>
      </c>
      <c r="O147" s="68"/>
      <c r="P147" s="69"/>
      <c r="Q147" s="69"/>
      <c r="R147" s="69"/>
      <c r="S147" s="68"/>
      <c r="T147" s="68"/>
      <c r="U147" s="68"/>
      <c r="V147" s="68"/>
      <c r="W147" s="68"/>
      <c r="X147" s="70">
        <f t="shared" si="28"/>
        <v>0</v>
      </c>
      <c r="Y147" s="68"/>
      <c r="Z147" s="71">
        <f t="shared" si="29"/>
        <v>0</v>
      </c>
      <c r="AA147" s="70">
        <f t="shared" si="30"/>
        <v>0</v>
      </c>
      <c r="AB147" s="71">
        <f t="shared" si="31"/>
        <v>0</v>
      </c>
    </row>
    <row r="148" spans="1:28" x14ac:dyDescent="0.25">
      <c r="A148" s="68"/>
      <c r="B148" s="68"/>
      <c r="C148" s="68"/>
      <c r="D148" s="68"/>
      <c r="E148" s="61" t="str">
        <f t="shared" si="19"/>
        <v/>
      </c>
      <c r="F148" s="64" t="str">
        <f t="shared" si="20"/>
        <v/>
      </c>
      <c r="G148" s="61">
        <f t="shared" si="21"/>
        <v>0</v>
      </c>
      <c r="H148" s="65" t="str">
        <f t="shared" si="22"/>
        <v>без пластин</v>
      </c>
      <c r="I148" s="61">
        <f t="shared" si="23"/>
        <v>0</v>
      </c>
      <c r="J148" s="68">
        <f t="shared" si="24"/>
        <v>0</v>
      </c>
      <c r="K148" s="68">
        <f t="shared" si="25"/>
        <v>0.2</v>
      </c>
      <c r="L148" s="68">
        <f t="shared" si="26"/>
        <v>0.2</v>
      </c>
      <c r="M148" s="68"/>
      <c r="N148" s="68" t="str">
        <f t="shared" si="27"/>
        <v>НЕТ</v>
      </c>
      <c r="O148" s="68"/>
      <c r="P148" s="69"/>
      <c r="Q148" s="69"/>
      <c r="R148" s="69"/>
      <c r="S148" s="68"/>
      <c r="T148" s="68"/>
      <c r="U148" s="68"/>
      <c r="V148" s="68"/>
      <c r="W148" s="68"/>
      <c r="X148" s="70">
        <f t="shared" si="28"/>
        <v>0</v>
      </c>
      <c r="Y148" s="68"/>
      <c r="Z148" s="71">
        <f t="shared" si="29"/>
        <v>0</v>
      </c>
      <c r="AA148" s="70">
        <f t="shared" si="30"/>
        <v>0</v>
      </c>
      <c r="AB148" s="71">
        <f t="shared" si="31"/>
        <v>0</v>
      </c>
    </row>
    <row r="149" spans="1:28" x14ac:dyDescent="0.25">
      <c r="A149" s="68"/>
      <c r="B149" s="68"/>
      <c r="C149" s="68"/>
      <c r="D149" s="68"/>
      <c r="E149" s="61" t="str">
        <f t="shared" si="19"/>
        <v/>
      </c>
      <c r="F149" s="64" t="str">
        <f t="shared" si="20"/>
        <v/>
      </c>
      <c r="G149" s="61">
        <f t="shared" si="21"/>
        <v>0</v>
      </c>
      <c r="H149" s="65" t="str">
        <f t="shared" si="22"/>
        <v>без пластин</v>
      </c>
      <c r="I149" s="61">
        <f t="shared" si="23"/>
        <v>0</v>
      </c>
      <c r="J149" s="68">
        <f t="shared" si="24"/>
        <v>0</v>
      </c>
      <c r="K149" s="68">
        <f t="shared" si="25"/>
        <v>0.2</v>
      </c>
      <c r="L149" s="68">
        <f t="shared" si="26"/>
        <v>0.2</v>
      </c>
      <c r="M149" s="68"/>
      <c r="N149" s="68" t="str">
        <f t="shared" si="27"/>
        <v>НЕТ</v>
      </c>
      <c r="O149" s="68"/>
      <c r="P149" s="69"/>
      <c r="Q149" s="69"/>
      <c r="R149" s="69"/>
      <c r="S149" s="68"/>
      <c r="T149" s="68"/>
      <c r="U149" s="68"/>
      <c r="V149" s="68"/>
      <c r="W149" s="68"/>
      <c r="X149" s="70">
        <f t="shared" si="28"/>
        <v>0</v>
      </c>
      <c r="Y149" s="68"/>
      <c r="Z149" s="71">
        <f t="shared" si="29"/>
        <v>0</v>
      </c>
      <c r="AA149" s="70">
        <f t="shared" si="30"/>
        <v>0</v>
      </c>
      <c r="AB149" s="71">
        <f t="shared" si="31"/>
        <v>0</v>
      </c>
    </row>
    <row r="150" spans="1:28" x14ac:dyDescent="0.25">
      <c r="A150" s="68"/>
      <c r="B150" s="68"/>
      <c r="C150" s="68"/>
      <c r="D150" s="68"/>
      <c r="E150" s="61" t="str">
        <f t="shared" si="19"/>
        <v/>
      </c>
      <c r="F150" s="64" t="str">
        <f t="shared" si="20"/>
        <v/>
      </c>
      <c r="G150" s="61">
        <f t="shared" si="21"/>
        <v>0</v>
      </c>
      <c r="H150" s="65" t="str">
        <f t="shared" si="22"/>
        <v>без пластин</v>
      </c>
      <c r="I150" s="61">
        <f t="shared" si="23"/>
        <v>0</v>
      </c>
      <c r="J150" s="68">
        <f t="shared" si="24"/>
        <v>0</v>
      </c>
      <c r="K150" s="68">
        <f t="shared" si="25"/>
        <v>0.2</v>
      </c>
      <c r="L150" s="68">
        <f t="shared" si="26"/>
        <v>0.2</v>
      </c>
      <c r="M150" s="68"/>
      <c r="N150" s="68" t="str">
        <f t="shared" si="27"/>
        <v>НЕТ</v>
      </c>
      <c r="O150" s="68"/>
      <c r="P150" s="69"/>
      <c r="Q150" s="69"/>
      <c r="R150" s="69"/>
      <c r="S150" s="68"/>
      <c r="T150" s="68"/>
      <c r="U150" s="68"/>
      <c r="V150" s="68"/>
      <c r="W150" s="68"/>
      <c r="X150" s="70">
        <f t="shared" si="28"/>
        <v>0</v>
      </c>
      <c r="Y150" s="68"/>
      <c r="Z150" s="71">
        <f t="shared" si="29"/>
        <v>0</v>
      </c>
      <c r="AA150" s="70">
        <f t="shared" si="30"/>
        <v>0</v>
      </c>
      <c r="AB150" s="71">
        <f t="shared" si="31"/>
        <v>0</v>
      </c>
    </row>
    <row r="151" spans="1:28" x14ac:dyDescent="0.25">
      <c r="A151" s="68"/>
      <c r="B151" s="68"/>
      <c r="C151" s="68"/>
      <c r="D151" s="68"/>
      <c r="E151" s="61" t="str">
        <f t="shared" ref="E151:E171" si="32">IF(A151="","",IF(Y151="НЕТ",AA151,IF(AA151=2362,2134,IF(AA151=2134,1880,IF(AA151=1880,1778,IF(AA151=1778,1676,IF(AA151=0,0,1575)))))))</f>
        <v/>
      </c>
      <c r="F151" s="64" t="str">
        <f t="shared" ref="F151:F171" si="33">IF(D151="нет",0,IF(D151="","",S151*(E151/1000)*(R151/1000+(2*J151/1000)+K151+L151)))</f>
        <v/>
      </c>
      <c r="G151" s="61">
        <f t="shared" ref="G151:G171" si="34">IF(B151="ЦПСК",0,(S151*IF(R151&lt;=5000,4,(IF(R151&lt;6000,6,(IF(R151&lt;8400,8,IF(R151&lt;10500,10,IF(R151&lt;12500,12,IF(R151&lt;14000,14,IF(R151&lt;16200,16,18)))))))))))+IF(W151="ДА",2*S151,0)</f>
        <v>0</v>
      </c>
      <c r="H151" s="65" t="str">
        <f t="shared" ref="H151:H171" si="35">IF(D151=5,"без пластин",(IF(O151="СКОБЫ",(IF(N151="ДА",((ROUND((R151/1000),0)-1)*4+28)*S151,((ROUND((R151/1000),0)-1)*2+28)*S151)),"без пластин")))</f>
        <v>без пластин</v>
      </c>
      <c r="I151" s="61">
        <f t="shared" ref="I151:I171" si="36">M151*S151</f>
        <v>0</v>
      </c>
      <c r="J151" s="68">
        <f t="shared" ref="J151:J171" si="37">P151*U151</f>
        <v>0</v>
      </c>
      <c r="K151" s="68">
        <f t="shared" ref="K151:K171" si="38">0.2</f>
        <v>0.2</v>
      </c>
      <c r="L151" s="68">
        <f t="shared" ref="L151:L171" si="39">IF(N151="ДА",1.5,0.2)</f>
        <v>0.2</v>
      </c>
      <c r="M151" s="68"/>
      <c r="N151" s="68" t="str">
        <f t="shared" ref="N151:N171" si="40">IF(P151=44.45,"ДА","НЕТ")</f>
        <v>НЕТ</v>
      </c>
      <c r="O151" s="68"/>
      <c r="P151" s="69"/>
      <c r="Q151" s="69"/>
      <c r="R151" s="69"/>
      <c r="S151" s="68"/>
      <c r="T151" s="68"/>
      <c r="U151" s="68"/>
      <c r="V151" s="68"/>
      <c r="W151" s="68"/>
      <c r="X151" s="70">
        <f t="shared" ref="X151:X171" si="41">P151*U151*2+Q151*T151</f>
        <v>0</v>
      </c>
      <c r="Y151" s="68"/>
      <c r="Z151" s="71">
        <f t="shared" ref="Z151:Z171" si="42">IF(Y151="ДА",F151/E151*813,0)</f>
        <v>0</v>
      </c>
      <c r="AA151" s="70">
        <f t="shared" ref="AA151:AA171" si="43">IF(X151&lt;1,0,IF(X151&lt;790,813,IF(X151&lt;1560,1575,IF(X151&lt;1666,1676,IF(X151&lt;1766,1778,IF(X151&lt;1866,1880,IF(X151&lt;2096,2134,2362)))))))</f>
        <v>0</v>
      </c>
      <c r="AB151" s="71">
        <f t="shared" ref="AB151:AB171" si="44">P151*Q151*R151*V151/1000000000*S151</f>
        <v>0</v>
      </c>
    </row>
    <row r="152" spans="1:28" x14ac:dyDescent="0.25">
      <c r="A152" s="68"/>
      <c r="B152" s="68"/>
      <c r="C152" s="68"/>
      <c r="D152" s="68"/>
      <c r="E152" s="61" t="str">
        <f t="shared" si="32"/>
        <v/>
      </c>
      <c r="F152" s="64" t="str">
        <f t="shared" si="33"/>
        <v/>
      </c>
      <c r="G152" s="61">
        <f t="shared" si="34"/>
        <v>0</v>
      </c>
      <c r="H152" s="65" t="str">
        <f t="shared" si="35"/>
        <v>без пластин</v>
      </c>
      <c r="I152" s="61">
        <f t="shared" si="36"/>
        <v>0</v>
      </c>
      <c r="J152" s="68">
        <f t="shared" si="37"/>
        <v>0</v>
      </c>
      <c r="K152" s="68">
        <f t="shared" si="38"/>
        <v>0.2</v>
      </c>
      <c r="L152" s="68">
        <f t="shared" si="39"/>
        <v>0.2</v>
      </c>
      <c r="M152" s="68"/>
      <c r="N152" s="68" t="str">
        <f t="shared" si="40"/>
        <v>НЕТ</v>
      </c>
      <c r="O152" s="68"/>
      <c r="P152" s="69"/>
      <c r="Q152" s="69"/>
      <c r="R152" s="69"/>
      <c r="S152" s="68"/>
      <c r="T152" s="68"/>
      <c r="U152" s="68"/>
      <c r="V152" s="68"/>
      <c r="W152" s="68"/>
      <c r="X152" s="70">
        <f t="shared" si="41"/>
        <v>0</v>
      </c>
      <c r="Y152" s="68"/>
      <c r="Z152" s="71">
        <f t="shared" si="42"/>
        <v>0</v>
      </c>
      <c r="AA152" s="70">
        <f t="shared" si="43"/>
        <v>0</v>
      </c>
      <c r="AB152" s="71">
        <f t="shared" si="44"/>
        <v>0</v>
      </c>
    </row>
    <row r="153" spans="1:28" x14ac:dyDescent="0.25">
      <c r="A153" s="68"/>
      <c r="B153" s="68"/>
      <c r="C153" s="68"/>
      <c r="D153" s="68"/>
      <c r="E153" s="61" t="str">
        <f t="shared" si="32"/>
        <v/>
      </c>
      <c r="F153" s="64" t="str">
        <f t="shared" si="33"/>
        <v/>
      </c>
      <c r="G153" s="61">
        <f t="shared" si="34"/>
        <v>0</v>
      </c>
      <c r="H153" s="65" t="str">
        <f t="shared" si="35"/>
        <v>без пластин</v>
      </c>
      <c r="I153" s="61">
        <f t="shared" si="36"/>
        <v>0</v>
      </c>
      <c r="J153" s="68">
        <f t="shared" si="37"/>
        <v>0</v>
      </c>
      <c r="K153" s="68">
        <f t="shared" si="38"/>
        <v>0.2</v>
      </c>
      <c r="L153" s="68">
        <f t="shared" si="39"/>
        <v>0.2</v>
      </c>
      <c r="M153" s="68"/>
      <c r="N153" s="68" t="str">
        <f t="shared" si="40"/>
        <v>НЕТ</v>
      </c>
      <c r="O153" s="68"/>
      <c r="P153" s="69"/>
      <c r="Q153" s="69"/>
      <c r="R153" s="69"/>
      <c r="S153" s="68"/>
      <c r="T153" s="68"/>
      <c r="U153" s="68"/>
      <c r="V153" s="68"/>
      <c r="W153" s="68"/>
      <c r="X153" s="70">
        <f t="shared" si="41"/>
        <v>0</v>
      </c>
      <c r="Y153" s="68"/>
      <c r="Z153" s="71">
        <f t="shared" si="42"/>
        <v>0</v>
      </c>
      <c r="AA153" s="70">
        <f t="shared" si="43"/>
        <v>0</v>
      </c>
      <c r="AB153" s="71">
        <f t="shared" si="44"/>
        <v>0</v>
      </c>
    </row>
    <row r="154" spans="1:28" x14ac:dyDescent="0.25">
      <c r="A154" s="68"/>
      <c r="B154" s="68"/>
      <c r="C154" s="68"/>
      <c r="D154" s="68"/>
      <c r="E154" s="61" t="str">
        <f t="shared" si="32"/>
        <v/>
      </c>
      <c r="F154" s="64" t="str">
        <f t="shared" si="33"/>
        <v/>
      </c>
      <c r="G154" s="61">
        <f t="shared" si="34"/>
        <v>0</v>
      </c>
      <c r="H154" s="65" t="str">
        <f t="shared" si="35"/>
        <v>без пластин</v>
      </c>
      <c r="I154" s="61">
        <f t="shared" si="36"/>
        <v>0</v>
      </c>
      <c r="J154" s="68">
        <f t="shared" si="37"/>
        <v>0</v>
      </c>
      <c r="K154" s="68">
        <f t="shared" si="38"/>
        <v>0.2</v>
      </c>
      <c r="L154" s="68">
        <f t="shared" si="39"/>
        <v>0.2</v>
      </c>
      <c r="M154" s="68"/>
      <c r="N154" s="68" t="str">
        <f t="shared" si="40"/>
        <v>НЕТ</v>
      </c>
      <c r="O154" s="68"/>
      <c r="P154" s="69"/>
      <c r="Q154" s="69"/>
      <c r="R154" s="69"/>
      <c r="S154" s="68"/>
      <c r="T154" s="68"/>
      <c r="U154" s="68"/>
      <c r="V154" s="68"/>
      <c r="W154" s="68"/>
      <c r="X154" s="70">
        <f t="shared" si="41"/>
        <v>0</v>
      </c>
      <c r="Y154" s="68"/>
      <c r="Z154" s="71">
        <f t="shared" si="42"/>
        <v>0</v>
      </c>
      <c r="AA154" s="70">
        <f t="shared" si="43"/>
        <v>0</v>
      </c>
      <c r="AB154" s="71">
        <f t="shared" si="44"/>
        <v>0</v>
      </c>
    </row>
    <row r="155" spans="1:28" x14ac:dyDescent="0.25">
      <c r="A155" s="68"/>
      <c r="B155" s="68"/>
      <c r="C155" s="68"/>
      <c r="D155" s="68"/>
      <c r="E155" s="61" t="str">
        <f t="shared" si="32"/>
        <v/>
      </c>
      <c r="F155" s="64" t="str">
        <f t="shared" si="33"/>
        <v/>
      </c>
      <c r="G155" s="61">
        <f t="shared" si="34"/>
        <v>0</v>
      </c>
      <c r="H155" s="65" t="str">
        <f t="shared" si="35"/>
        <v>без пластин</v>
      </c>
      <c r="I155" s="61">
        <f t="shared" si="36"/>
        <v>0</v>
      </c>
      <c r="J155" s="68">
        <f t="shared" si="37"/>
        <v>0</v>
      </c>
      <c r="K155" s="68">
        <f t="shared" si="38"/>
        <v>0.2</v>
      </c>
      <c r="L155" s="68">
        <f t="shared" si="39"/>
        <v>0.2</v>
      </c>
      <c r="M155" s="68"/>
      <c r="N155" s="68" t="str">
        <f t="shared" si="40"/>
        <v>НЕТ</v>
      </c>
      <c r="O155" s="68"/>
      <c r="P155" s="69"/>
      <c r="Q155" s="69"/>
      <c r="R155" s="69"/>
      <c r="S155" s="68"/>
      <c r="T155" s="68"/>
      <c r="U155" s="68"/>
      <c r="V155" s="68"/>
      <c r="W155" s="68"/>
      <c r="X155" s="70">
        <f t="shared" si="41"/>
        <v>0</v>
      </c>
      <c r="Y155" s="68"/>
      <c r="Z155" s="71">
        <f t="shared" si="42"/>
        <v>0</v>
      </c>
      <c r="AA155" s="70">
        <f t="shared" si="43"/>
        <v>0</v>
      </c>
      <c r="AB155" s="71">
        <f t="shared" si="44"/>
        <v>0</v>
      </c>
    </row>
    <row r="156" spans="1:28" x14ac:dyDescent="0.25">
      <c r="A156" s="68"/>
      <c r="B156" s="68"/>
      <c r="C156" s="68"/>
      <c r="D156" s="68"/>
      <c r="E156" s="61" t="str">
        <f t="shared" si="32"/>
        <v/>
      </c>
      <c r="F156" s="64" t="str">
        <f t="shared" si="33"/>
        <v/>
      </c>
      <c r="G156" s="61">
        <f t="shared" si="34"/>
        <v>0</v>
      </c>
      <c r="H156" s="65" t="str">
        <f t="shared" si="35"/>
        <v>без пластин</v>
      </c>
      <c r="I156" s="61">
        <f t="shared" si="36"/>
        <v>0</v>
      </c>
      <c r="J156" s="68">
        <f t="shared" si="37"/>
        <v>0</v>
      </c>
      <c r="K156" s="68">
        <f t="shared" si="38"/>
        <v>0.2</v>
      </c>
      <c r="L156" s="68">
        <f t="shared" si="39"/>
        <v>0.2</v>
      </c>
      <c r="M156" s="68"/>
      <c r="N156" s="68" t="str">
        <f t="shared" si="40"/>
        <v>НЕТ</v>
      </c>
      <c r="O156" s="68"/>
      <c r="P156" s="69"/>
      <c r="Q156" s="69"/>
      <c r="R156" s="69"/>
      <c r="S156" s="68"/>
      <c r="T156" s="68"/>
      <c r="U156" s="68"/>
      <c r="V156" s="68"/>
      <c r="W156" s="68"/>
      <c r="X156" s="70">
        <f t="shared" si="41"/>
        <v>0</v>
      </c>
      <c r="Y156" s="68"/>
      <c r="Z156" s="71">
        <f t="shared" si="42"/>
        <v>0</v>
      </c>
      <c r="AA156" s="70">
        <f t="shared" si="43"/>
        <v>0</v>
      </c>
      <c r="AB156" s="71">
        <f t="shared" si="44"/>
        <v>0</v>
      </c>
    </row>
    <row r="157" spans="1:28" x14ac:dyDescent="0.25">
      <c r="A157" s="68"/>
      <c r="B157" s="68"/>
      <c r="C157" s="68"/>
      <c r="D157" s="68"/>
      <c r="E157" s="61" t="str">
        <f t="shared" si="32"/>
        <v/>
      </c>
      <c r="F157" s="64" t="str">
        <f t="shared" si="33"/>
        <v/>
      </c>
      <c r="G157" s="61">
        <f t="shared" si="34"/>
        <v>0</v>
      </c>
      <c r="H157" s="65" t="str">
        <f t="shared" si="35"/>
        <v>без пластин</v>
      </c>
      <c r="I157" s="61">
        <f t="shared" si="36"/>
        <v>0</v>
      </c>
      <c r="J157" s="68">
        <f t="shared" si="37"/>
        <v>0</v>
      </c>
      <c r="K157" s="68">
        <f t="shared" si="38"/>
        <v>0.2</v>
      </c>
      <c r="L157" s="68">
        <f t="shared" si="39"/>
        <v>0.2</v>
      </c>
      <c r="M157" s="68"/>
      <c r="N157" s="68" t="str">
        <f t="shared" si="40"/>
        <v>НЕТ</v>
      </c>
      <c r="O157" s="68"/>
      <c r="P157" s="69"/>
      <c r="Q157" s="69"/>
      <c r="R157" s="69"/>
      <c r="S157" s="68"/>
      <c r="T157" s="68"/>
      <c r="U157" s="68"/>
      <c r="V157" s="68"/>
      <c r="W157" s="68"/>
      <c r="X157" s="70">
        <f t="shared" si="41"/>
        <v>0</v>
      </c>
      <c r="Y157" s="68"/>
      <c r="Z157" s="71">
        <f t="shared" si="42"/>
        <v>0</v>
      </c>
      <c r="AA157" s="70">
        <f t="shared" si="43"/>
        <v>0</v>
      </c>
      <c r="AB157" s="71">
        <f t="shared" si="44"/>
        <v>0</v>
      </c>
    </row>
    <row r="158" spans="1:28" x14ac:dyDescent="0.25">
      <c r="A158" s="68"/>
      <c r="B158" s="68"/>
      <c r="C158" s="68"/>
      <c r="D158" s="68"/>
      <c r="E158" s="61" t="str">
        <f t="shared" si="32"/>
        <v/>
      </c>
      <c r="F158" s="64" t="str">
        <f t="shared" si="33"/>
        <v/>
      </c>
      <c r="G158" s="61">
        <f t="shared" si="34"/>
        <v>0</v>
      </c>
      <c r="H158" s="65" t="str">
        <f t="shared" si="35"/>
        <v>без пластин</v>
      </c>
      <c r="I158" s="61">
        <f t="shared" si="36"/>
        <v>0</v>
      </c>
      <c r="J158" s="68">
        <f t="shared" si="37"/>
        <v>0</v>
      </c>
      <c r="K158" s="68">
        <f t="shared" si="38"/>
        <v>0.2</v>
      </c>
      <c r="L158" s="68">
        <f t="shared" si="39"/>
        <v>0.2</v>
      </c>
      <c r="M158" s="68"/>
      <c r="N158" s="68" t="str">
        <f t="shared" si="40"/>
        <v>НЕТ</v>
      </c>
      <c r="O158" s="68"/>
      <c r="P158" s="69"/>
      <c r="Q158" s="69"/>
      <c r="R158" s="69"/>
      <c r="S158" s="68"/>
      <c r="T158" s="68"/>
      <c r="U158" s="68"/>
      <c r="V158" s="68"/>
      <c r="W158" s="68"/>
      <c r="X158" s="70">
        <f t="shared" si="41"/>
        <v>0</v>
      </c>
      <c r="Y158" s="68"/>
      <c r="Z158" s="71">
        <f t="shared" si="42"/>
        <v>0</v>
      </c>
      <c r="AA158" s="70">
        <f t="shared" si="43"/>
        <v>0</v>
      </c>
      <c r="AB158" s="71">
        <f t="shared" si="44"/>
        <v>0</v>
      </c>
    </row>
    <row r="159" spans="1:28" x14ac:dyDescent="0.25">
      <c r="A159" s="68"/>
      <c r="B159" s="68"/>
      <c r="C159" s="68"/>
      <c r="D159" s="68"/>
      <c r="E159" s="61" t="str">
        <f t="shared" si="32"/>
        <v/>
      </c>
      <c r="F159" s="64" t="str">
        <f t="shared" si="33"/>
        <v/>
      </c>
      <c r="G159" s="61">
        <f t="shared" si="34"/>
        <v>0</v>
      </c>
      <c r="H159" s="65" t="str">
        <f t="shared" si="35"/>
        <v>без пластин</v>
      </c>
      <c r="I159" s="61">
        <f t="shared" si="36"/>
        <v>0</v>
      </c>
      <c r="J159" s="68">
        <f t="shared" si="37"/>
        <v>0</v>
      </c>
      <c r="K159" s="68">
        <f t="shared" si="38"/>
        <v>0.2</v>
      </c>
      <c r="L159" s="68">
        <f t="shared" si="39"/>
        <v>0.2</v>
      </c>
      <c r="M159" s="68"/>
      <c r="N159" s="68" t="str">
        <f t="shared" si="40"/>
        <v>НЕТ</v>
      </c>
      <c r="O159" s="68"/>
      <c r="P159" s="69"/>
      <c r="Q159" s="69"/>
      <c r="R159" s="69"/>
      <c r="S159" s="68"/>
      <c r="T159" s="68"/>
      <c r="U159" s="68"/>
      <c r="V159" s="68"/>
      <c r="W159" s="68"/>
      <c r="X159" s="70">
        <f t="shared" si="41"/>
        <v>0</v>
      </c>
      <c r="Y159" s="68"/>
      <c r="Z159" s="71">
        <f t="shared" si="42"/>
        <v>0</v>
      </c>
      <c r="AA159" s="70">
        <f t="shared" si="43"/>
        <v>0</v>
      </c>
      <c r="AB159" s="71">
        <f t="shared" si="44"/>
        <v>0</v>
      </c>
    </row>
    <row r="160" spans="1:28" x14ac:dyDescent="0.25">
      <c r="A160" s="68"/>
      <c r="B160" s="68"/>
      <c r="C160" s="68"/>
      <c r="D160" s="68"/>
      <c r="E160" s="61" t="str">
        <f t="shared" si="32"/>
        <v/>
      </c>
      <c r="F160" s="64" t="str">
        <f t="shared" si="33"/>
        <v/>
      </c>
      <c r="G160" s="61">
        <f t="shared" si="34"/>
        <v>0</v>
      </c>
      <c r="H160" s="65" t="str">
        <f t="shared" si="35"/>
        <v>без пластин</v>
      </c>
      <c r="I160" s="61">
        <f t="shared" si="36"/>
        <v>0</v>
      </c>
      <c r="J160" s="68">
        <f t="shared" si="37"/>
        <v>0</v>
      </c>
      <c r="K160" s="68">
        <f t="shared" si="38"/>
        <v>0.2</v>
      </c>
      <c r="L160" s="68">
        <f t="shared" si="39"/>
        <v>0.2</v>
      </c>
      <c r="M160" s="68"/>
      <c r="N160" s="68" t="str">
        <f t="shared" si="40"/>
        <v>НЕТ</v>
      </c>
      <c r="O160" s="68"/>
      <c r="P160" s="69"/>
      <c r="Q160" s="69"/>
      <c r="R160" s="69"/>
      <c r="S160" s="68"/>
      <c r="T160" s="68"/>
      <c r="U160" s="68"/>
      <c r="V160" s="68"/>
      <c r="W160" s="68"/>
      <c r="X160" s="70">
        <f t="shared" si="41"/>
        <v>0</v>
      </c>
      <c r="Y160" s="68"/>
      <c r="Z160" s="71">
        <f t="shared" si="42"/>
        <v>0</v>
      </c>
      <c r="AA160" s="70">
        <f t="shared" si="43"/>
        <v>0</v>
      </c>
      <c r="AB160" s="71">
        <f t="shared" si="44"/>
        <v>0</v>
      </c>
    </row>
    <row r="161" spans="1:28" x14ac:dyDescent="0.25">
      <c r="A161" s="68"/>
      <c r="B161" s="68"/>
      <c r="C161" s="68"/>
      <c r="D161" s="68"/>
      <c r="E161" s="61" t="str">
        <f t="shared" si="32"/>
        <v/>
      </c>
      <c r="F161" s="64" t="str">
        <f t="shared" si="33"/>
        <v/>
      </c>
      <c r="G161" s="61">
        <f t="shared" si="34"/>
        <v>0</v>
      </c>
      <c r="H161" s="65" t="str">
        <f t="shared" si="35"/>
        <v>без пластин</v>
      </c>
      <c r="I161" s="61">
        <f t="shared" si="36"/>
        <v>0</v>
      </c>
      <c r="J161" s="68">
        <f t="shared" si="37"/>
        <v>0</v>
      </c>
      <c r="K161" s="68">
        <f t="shared" si="38"/>
        <v>0.2</v>
      </c>
      <c r="L161" s="68">
        <f t="shared" si="39"/>
        <v>0.2</v>
      </c>
      <c r="M161" s="68"/>
      <c r="N161" s="68" t="str">
        <f t="shared" si="40"/>
        <v>НЕТ</v>
      </c>
      <c r="O161" s="68"/>
      <c r="P161" s="69"/>
      <c r="Q161" s="69"/>
      <c r="R161" s="69"/>
      <c r="S161" s="68"/>
      <c r="T161" s="68"/>
      <c r="U161" s="68"/>
      <c r="V161" s="68"/>
      <c r="W161" s="68"/>
      <c r="X161" s="70">
        <f t="shared" si="41"/>
        <v>0</v>
      </c>
      <c r="Y161" s="68"/>
      <c r="Z161" s="71">
        <f t="shared" si="42"/>
        <v>0</v>
      </c>
      <c r="AA161" s="70">
        <f t="shared" si="43"/>
        <v>0</v>
      </c>
      <c r="AB161" s="71">
        <f t="shared" si="44"/>
        <v>0</v>
      </c>
    </row>
    <row r="162" spans="1:28" x14ac:dyDescent="0.25">
      <c r="A162" s="68"/>
      <c r="B162" s="68"/>
      <c r="C162" s="68"/>
      <c r="D162" s="68"/>
      <c r="E162" s="61" t="str">
        <f t="shared" si="32"/>
        <v/>
      </c>
      <c r="F162" s="64" t="str">
        <f t="shared" si="33"/>
        <v/>
      </c>
      <c r="G162" s="61">
        <f t="shared" si="34"/>
        <v>0</v>
      </c>
      <c r="H162" s="65" t="str">
        <f t="shared" si="35"/>
        <v>без пластин</v>
      </c>
      <c r="I162" s="61">
        <f t="shared" si="36"/>
        <v>0</v>
      </c>
      <c r="J162" s="68">
        <f t="shared" si="37"/>
        <v>0</v>
      </c>
      <c r="K162" s="68">
        <f t="shared" si="38"/>
        <v>0.2</v>
      </c>
      <c r="L162" s="68">
        <f t="shared" si="39"/>
        <v>0.2</v>
      </c>
      <c r="M162" s="68"/>
      <c r="N162" s="68" t="str">
        <f t="shared" si="40"/>
        <v>НЕТ</v>
      </c>
      <c r="O162" s="68"/>
      <c r="P162" s="69"/>
      <c r="Q162" s="69"/>
      <c r="R162" s="69"/>
      <c r="S162" s="68"/>
      <c r="T162" s="68"/>
      <c r="U162" s="68"/>
      <c r="V162" s="68"/>
      <c r="W162" s="68"/>
      <c r="X162" s="70">
        <f t="shared" si="41"/>
        <v>0</v>
      </c>
      <c r="Y162" s="68"/>
      <c r="Z162" s="71">
        <f t="shared" si="42"/>
        <v>0</v>
      </c>
      <c r="AA162" s="70">
        <f t="shared" si="43"/>
        <v>0</v>
      </c>
      <c r="AB162" s="71">
        <f t="shared" si="44"/>
        <v>0</v>
      </c>
    </row>
    <row r="163" spans="1:28" x14ac:dyDescent="0.25">
      <c r="A163" s="68"/>
      <c r="B163" s="68"/>
      <c r="C163" s="68"/>
      <c r="D163" s="68"/>
      <c r="E163" s="61" t="str">
        <f t="shared" si="32"/>
        <v/>
      </c>
      <c r="F163" s="64" t="str">
        <f t="shared" si="33"/>
        <v/>
      </c>
      <c r="G163" s="61">
        <f t="shared" si="34"/>
        <v>0</v>
      </c>
      <c r="H163" s="65" t="str">
        <f t="shared" si="35"/>
        <v>без пластин</v>
      </c>
      <c r="I163" s="61">
        <f t="shared" si="36"/>
        <v>0</v>
      </c>
      <c r="J163" s="68">
        <f t="shared" si="37"/>
        <v>0</v>
      </c>
      <c r="K163" s="68">
        <f t="shared" si="38"/>
        <v>0.2</v>
      </c>
      <c r="L163" s="68">
        <f t="shared" si="39"/>
        <v>0.2</v>
      </c>
      <c r="M163" s="68"/>
      <c r="N163" s="68" t="str">
        <f t="shared" si="40"/>
        <v>НЕТ</v>
      </c>
      <c r="O163" s="68"/>
      <c r="P163" s="69"/>
      <c r="Q163" s="69"/>
      <c r="R163" s="69"/>
      <c r="S163" s="68"/>
      <c r="T163" s="68"/>
      <c r="U163" s="68"/>
      <c r="V163" s="68"/>
      <c r="W163" s="68"/>
      <c r="X163" s="70">
        <f t="shared" si="41"/>
        <v>0</v>
      </c>
      <c r="Y163" s="68"/>
      <c r="Z163" s="71">
        <f t="shared" si="42"/>
        <v>0</v>
      </c>
      <c r="AA163" s="70">
        <f t="shared" si="43"/>
        <v>0</v>
      </c>
      <c r="AB163" s="71">
        <f t="shared" si="44"/>
        <v>0</v>
      </c>
    </row>
    <row r="164" spans="1:28" x14ac:dyDescent="0.25">
      <c r="A164" s="68"/>
      <c r="B164" s="68"/>
      <c r="C164" s="68"/>
      <c r="D164" s="68"/>
      <c r="E164" s="61" t="str">
        <f t="shared" si="32"/>
        <v/>
      </c>
      <c r="F164" s="64" t="str">
        <f t="shared" si="33"/>
        <v/>
      </c>
      <c r="G164" s="61">
        <f t="shared" si="34"/>
        <v>0</v>
      </c>
      <c r="H164" s="65" t="str">
        <f t="shared" si="35"/>
        <v>без пластин</v>
      </c>
      <c r="I164" s="61">
        <f t="shared" si="36"/>
        <v>0</v>
      </c>
      <c r="J164" s="68">
        <f t="shared" si="37"/>
        <v>0</v>
      </c>
      <c r="K164" s="68">
        <f t="shared" si="38"/>
        <v>0.2</v>
      </c>
      <c r="L164" s="68">
        <f t="shared" si="39"/>
        <v>0.2</v>
      </c>
      <c r="M164" s="68"/>
      <c r="N164" s="68" t="str">
        <f t="shared" si="40"/>
        <v>НЕТ</v>
      </c>
      <c r="O164" s="68"/>
      <c r="P164" s="69"/>
      <c r="Q164" s="69"/>
      <c r="R164" s="69"/>
      <c r="S164" s="68"/>
      <c r="T164" s="68"/>
      <c r="U164" s="68"/>
      <c r="V164" s="68"/>
      <c r="W164" s="68"/>
      <c r="X164" s="70">
        <f t="shared" si="41"/>
        <v>0</v>
      </c>
      <c r="Y164" s="68"/>
      <c r="Z164" s="71">
        <f t="shared" si="42"/>
        <v>0</v>
      </c>
      <c r="AA164" s="70">
        <f t="shared" si="43"/>
        <v>0</v>
      </c>
      <c r="AB164" s="71">
        <f t="shared" si="44"/>
        <v>0</v>
      </c>
    </row>
    <row r="165" spans="1:28" x14ac:dyDescent="0.25">
      <c r="A165" s="68"/>
      <c r="B165" s="68"/>
      <c r="C165" s="68"/>
      <c r="D165" s="68"/>
      <c r="E165" s="61" t="str">
        <f t="shared" si="32"/>
        <v/>
      </c>
      <c r="F165" s="64" t="str">
        <f t="shared" si="33"/>
        <v/>
      </c>
      <c r="G165" s="61">
        <f t="shared" si="34"/>
        <v>0</v>
      </c>
      <c r="H165" s="65" t="str">
        <f t="shared" si="35"/>
        <v>без пластин</v>
      </c>
      <c r="I165" s="61">
        <f t="shared" si="36"/>
        <v>0</v>
      </c>
      <c r="J165" s="68">
        <f t="shared" si="37"/>
        <v>0</v>
      </c>
      <c r="K165" s="68">
        <f t="shared" si="38"/>
        <v>0.2</v>
      </c>
      <c r="L165" s="68">
        <f t="shared" si="39"/>
        <v>0.2</v>
      </c>
      <c r="M165" s="68"/>
      <c r="N165" s="68" t="str">
        <f t="shared" si="40"/>
        <v>НЕТ</v>
      </c>
      <c r="O165" s="68"/>
      <c r="P165" s="69"/>
      <c r="Q165" s="69"/>
      <c r="R165" s="69"/>
      <c r="S165" s="68"/>
      <c r="T165" s="68"/>
      <c r="U165" s="68"/>
      <c r="V165" s="68"/>
      <c r="W165" s="68"/>
      <c r="X165" s="70">
        <f t="shared" si="41"/>
        <v>0</v>
      </c>
      <c r="Y165" s="68"/>
      <c r="Z165" s="71">
        <f t="shared" si="42"/>
        <v>0</v>
      </c>
      <c r="AA165" s="70">
        <f t="shared" si="43"/>
        <v>0</v>
      </c>
      <c r="AB165" s="71">
        <f t="shared" si="44"/>
        <v>0</v>
      </c>
    </row>
    <row r="166" spans="1:28" x14ac:dyDescent="0.25">
      <c r="A166" s="68"/>
      <c r="B166" s="68"/>
      <c r="C166" s="68"/>
      <c r="D166" s="68"/>
      <c r="E166" s="61" t="str">
        <f t="shared" si="32"/>
        <v/>
      </c>
      <c r="F166" s="64" t="str">
        <f t="shared" si="33"/>
        <v/>
      </c>
      <c r="G166" s="61">
        <f t="shared" si="34"/>
        <v>0</v>
      </c>
      <c r="H166" s="65" t="str">
        <f t="shared" si="35"/>
        <v>без пластин</v>
      </c>
      <c r="I166" s="61">
        <f t="shared" si="36"/>
        <v>0</v>
      </c>
      <c r="J166" s="68">
        <f t="shared" si="37"/>
        <v>0</v>
      </c>
      <c r="K166" s="68">
        <f t="shared" si="38"/>
        <v>0.2</v>
      </c>
      <c r="L166" s="68">
        <f t="shared" si="39"/>
        <v>0.2</v>
      </c>
      <c r="M166" s="68"/>
      <c r="N166" s="68" t="str">
        <f t="shared" si="40"/>
        <v>НЕТ</v>
      </c>
      <c r="O166" s="68"/>
      <c r="P166" s="69"/>
      <c r="Q166" s="69"/>
      <c r="R166" s="69"/>
      <c r="S166" s="68"/>
      <c r="T166" s="68"/>
      <c r="U166" s="68"/>
      <c r="V166" s="68"/>
      <c r="W166" s="68"/>
      <c r="X166" s="70">
        <f t="shared" si="41"/>
        <v>0</v>
      </c>
      <c r="Y166" s="68"/>
      <c r="Z166" s="71">
        <f t="shared" si="42"/>
        <v>0</v>
      </c>
      <c r="AA166" s="70">
        <f t="shared" si="43"/>
        <v>0</v>
      </c>
      <c r="AB166" s="71">
        <f t="shared" si="44"/>
        <v>0</v>
      </c>
    </row>
    <row r="167" spans="1:28" x14ac:dyDescent="0.25">
      <c r="A167" s="68"/>
      <c r="B167" s="68"/>
      <c r="C167" s="68"/>
      <c r="D167" s="68"/>
      <c r="E167" s="61" t="str">
        <f t="shared" si="32"/>
        <v/>
      </c>
      <c r="F167" s="64" t="str">
        <f t="shared" si="33"/>
        <v/>
      </c>
      <c r="G167" s="61">
        <f t="shared" si="34"/>
        <v>0</v>
      </c>
      <c r="H167" s="65" t="str">
        <f t="shared" si="35"/>
        <v>без пластин</v>
      </c>
      <c r="I167" s="61">
        <f t="shared" si="36"/>
        <v>0</v>
      </c>
      <c r="J167" s="68">
        <f t="shared" si="37"/>
        <v>0</v>
      </c>
      <c r="K167" s="68">
        <f t="shared" si="38"/>
        <v>0.2</v>
      </c>
      <c r="L167" s="68">
        <f t="shared" si="39"/>
        <v>0.2</v>
      </c>
      <c r="M167" s="68"/>
      <c r="N167" s="68" t="str">
        <f t="shared" si="40"/>
        <v>НЕТ</v>
      </c>
      <c r="O167" s="68"/>
      <c r="P167" s="69"/>
      <c r="Q167" s="69"/>
      <c r="R167" s="69"/>
      <c r="S167" s="68"/>
      <c r="T167" s="68"/>
      <c r="U167" s="68"/>
      <c r="V167" s="68"/>
      <c r="W167" s="68"/>
      <c r="X167" s="70">
        <f t="shared" si="41"/>
        <v>0</v>
      </c>
      <c r="Y167" s="68"/>
      <c r="Z167" s="71">
        <f t="shared" si="42"/>
        <v>0</v>
      </c>
      <c r="AA167" s="70">
        <f t="shared" si="43"/>
        <v>0</v>
      </c>
      <c r="AB167" s="71">
        <f t="shared" si="44"/>
        <v>0</v>
      </c>
    </row>
    <row r="168" spans="1:28" x14ac:dyDescent="0.25">
      <c r="A168" s="68"/>
      <c r="B168" s="68"/>
      <c r="C168" s="68"/>
      <c r="D168" s="68"/>
      <c r="E168" s="61" t="str">
        <f t="shared" si="32"/>
        <v/>
      </c>
      <c r="F168" s="64" t="str">
        <f t="shared" si="33"/>
        <v/>
      </c>
      <c r="G168" s="61">
        <f t="shared" si="34"/>
        <v>0</v>
      </c>
      <c r="H168" s="65" t="str">
        <f t="shared" si="35"/>
        <v>без пластин</v>
      </c>
      <c r="I168" s="61">
        <f t="shared" si="36"/>
        <v>0</v>
      </c>
      <c r="J168" s="68">
        <f t="shared" si="37"/>
        <v>0</v>
      </c>
      <c r="K168" s="68">
        <f t="shared" si="38"/>
        <v>0.2</v>
      </c>
      <c r="L168" s="68">
        <f t="shared" si="39"/>
        <v>0.2</v>
      </c>
      <c r="M168" s="68"/>
      <c r="N168" s="68" t="str">
        <f t="shared" si="40"/>
        <v>НЕТ</v>
      </c>
      <c r="O168" s="68"/>
      <c r="P168" s="69"/>
      <c r="Q168" s="69"/>
      <c r="R168" s="69"/>
      <c r="S168" s="68"/>
      <c r="T168" s="68"/>
      <c r="U168" s="68"/>
      <c r="V168" s="68"/>
      <c r="W168" s="68"/>
      <c r="X168" s="70">
        <f t="shared" si="41"/>
        <v>0</v>
      </c>
      <c r="Y168" s="68"/>
      <c r="Z168" s="71">
        <f t="shared" si="42"/>
        <v>0</v>
      </c>
      <c r="AA168" s="70">
        <f t="shared" si="43"/>
        <v>0</v>
      </c>
      <c r="AB168" s="71">
        <f t="shared" si="44"/>
        <v>0</v>
      </c>
    </row>
    <row r="169" spans="1:28" x14ac:dyDescent="0.25">
      <c r="A169" s="68"/>
      <c r="B169" s="68"/>
      <c r="C169" s="68"/>
      <c r="D169" s="68"/>
      <c r="E169" s="61" t="str">
        <f t="shared" si="32"/>
        <v/>
      </c>
      <c r="F169" s="64" t="str">
        <f t="shared" si="33"/>
        <v/>
      </c>
      <c r="G169" s="61">
        <f t="shared" si="34"/>
        <v>0</v>
      </c>
      <c r="H169" s="65" t="str">
        <f t="shared" si="35"/>
        <v>без пластин</v>
      </c>
      <c r="I169" s="61">
        <f t="shared" si="36"/>
        <v>0</v>
      </c>
      <c r="J169" s="68">
        <f t="shared" si="37"/>
        <v>0</v>
      </c>
      <c r="K169" s="68">
        <f t="shared" si="38"/>
        <v>0.2</v>
      </c>
      <c r="L169" s="68">
        <f t="shared" si="39"/>
        <v>0.2</v>
      </c>
      <c r="M169" s="68"/>
      <c r="N169" s="68" t="str">
        <f t="shared" si="40"/>
        <v>НЕТ</v>
      </c>
      <c r="O169" s="68"/>
      <c r="P169" s="69"/>
      <c r="Q169" s="69"/>
      <c r="R169" s="69"/>
      <c r="S169" s="68"/>
      <c r="T169" s="68"/>
      <c r="U169" s="68"/>
      <c r="V169" s="68"/>
      <c r="W169" s="68"/>
      <c r="X169" s="70">
        <f t="shared" si="41"/>
        <v>0</v>
      </c>
      <c r="Y169" s="68"/>
      <c r="Z169" s="71">
        <f t="shared" si="42"/>
        <v>0</v>
      </c>
      <c r="AA169" s="70">
        <f t="shared" si="43"/>
        <v>0</v>
      </c>
      <c r="AB169" s="71">
        <f t="shared" si="44"/>
        <v>0</v>
      </c>
    </row>
    <row r="170" spans="1:28" x14ac:dyDescent="0.25">
      <c r="A170" s="68"/>
      <c r="B170" s="68"/>
      <c r="C170" s="68"/>
      <c r="D170" s="68"/>
      <c r="E170" s="61" t="str">
        <f t="shared" si="32"/>
        <v/>
      </c>
      <c r="F170" s="64" t="str">
        <f t="shared" si="33"/>
        <v/>
      </c>
      <c r="G170" s="61">
        <f t="shared" si="34"/>
        <v>0</v>
      </c>
      <c r="H170" s="65" t="str">
        <f t="shared" si="35"/>
        <v>без пластин</v>
      </c>
      <c r="I170" s="61">
        <f t="shared" si="36"/>
        <v>0</v>
      </c>
      <c r="J170" s="68">
        <f t="shared" si="37"/>
        <v>0</v>
      </c>
      <c r="K170" s="68">
        <f t="shared" si="38"/>
        <v>0.2</v>
      </c>
      <c r="L170" s="68">
        <f t="shared" si="39"/>
        <v>0.2</v>
      </c>
      <c r="M170" s="68"/>
      <c r="N170" s="68" t="str">
        <f t="shared" si="40"/>
        <v>НЕТ</v>
      </c>
      <c r="O170" s="68"/>
      <c r="P170" s="69"/>
      <c r="Q170" s="69"/>
      <c r="R170" s="69"/>
      <c r="S170" s="68"/>
      <c r="T170" s="68"/>
      <c r="U170" s="68"/>
      <c r="V170" s="68"/>
      <c r="W170" s="68"/>
      <c r="X170" s="70">
        <f t="shared" si="41"/>
        <v>0</v>
      </c>
      <c r="Y170" s="68"/>
      <c r="Z170" s="71">
        <f t="shared" si="42"/>
        <v>0</v>
      </c>
      <c r="AA170" s="70">
        <f t="shared" si="43"/>
        <v>0</v>
      </c>
      <c r="AB170" s="71">
        <f t="shared" si="44"/>
        <v>0</v>
      </c>
    </row>
    <row r="171" spans="1:28" x14ac:dyDescent="0.25">
      <c r="A171" s="68"/>
      <c r="B171" s="68"/>
      <c r="C171" s="68"/>
      <c r="D171" s="68"/>
      <c r="E171" s="61" t="str">
        <f t="shared" si="32"/>
        <v/>
      </c>
      <c r="F171" s="64" t="str">
        <f t="shared" si="33"/>
        <v/>
      </c>
      <c r="G171" s="61">
        <f t="shared" si="34"/>
        <v>0</v>
      </c>
      <c r="H171" s="65" t="str">
        <f t="shared" si="35"/>
        <v>без пластин</v>
      </c>
      <c r="I171" s="61">
        <f t="shared" si="36"/>
        <v>0</v>
      </c>
      <c r="J171" s="68">
        <f t="shared" si="37"/>
        <v>0</v>
      </c>
      <c r="K171" s="68">
        <f t="shared" si="38"/>
        <v>0.2</v>
      </c>
      <c r="L171" s="68">
        <f t="shared" si="39"/>
        <v>0.2</v>
      </c>
      <c r="M171" s="68"/>
      <c r="N171" s="68" t="str">
        <f t="shared" si="40"/>
        <v>НЕТ</v>
      </c>
      <c r="O171" s="68"/>
      <c r="P171" s="69"/>
      <c r="Q171" s="69"/>
      <c r="R171" s="69"/>
      <c r="S171" s="68"/>
      <c r="T171" s="68"/>
      <c r="U171" s="68"/>
      <c r="V171" s="68"/>
      <c r="W171" s="68"/>
      <c r="X171" s="70">
        <f t="shared" si="41"/>
        <v>0</v>
      </c>
      <c r="Y171" s="68"/>
      <c r="Z171" s="71">
        <f t="shared" si="42"/>
        <v>0</v>
      </c>
      <c r="AA171" s="70">
        <f t="shared" si="43"/>
        <v>0</v>
      </c>
      <c r="AB171" s="88">
        <f t="shared" si="44"/>
        <v>0</v>
      </c>
    </row>
    <row r="172" spans="1:28" x14ac:dyDescent="0.25">
      <c r="AB172" s="89"/>
    </row>
  </sheetData>
  <mergeCells count="8">
    <mergeCell ref="P14:V18"/>
    <mergeCell ref="A21:B21"/>
    <mergeCell ref="A10:D10"/>
    <mergeCell ref="A11:D11"/>
    <mergeCell ref="A12:D12"/>
    <mergeCell ref="A13:D13"/>
    <mergeCell ref="A14:D14"/>
    <mergeCell ref="A15:D15"/>
  </mergeCells>
  <dataValidations count="8">
    <dataValidation type="list" allowBlank="1" showInputMessage="1" showErrorMessage="1" sqref="W22:W171 Y22:Y171 N22:N171">
      <formula1>$M$1:$M$2</formula1>
    </dataValidation>
    <dataValidation type="list" allowBlank="1" showInputMessage="1" showErrorMessage="1" sqref="D22:D171">
      <formula1>$O$1:$O$5</formula1>
    </dataValidation>
    <dataValidation type="list" allowBlank="1" showInputMessage="1" showErrorMessage="1" sqref="O22:O171">
      <formula1>$P$1:$P$2</formula1>
    </dataValidation>
    <dataValidation type="list" allowBlank="1" showInputMessage="1" showErrorMessage="1" sqref="M22:M171">
      <formula1>$S$1:$S$6</formula1>
    </dataValidation>
    <dataValidation type="list" allowBlank="1" showInputMessage="1" showErrorMessage="1" sqref="A22:A171">
      <formula1>$Q$1:$Q$8</formula1>
    </dataValidation>
    <dataValidation type="list" allowBlank="1" showInputMessage="1" showErrorMessage="1" sqref="C22:C171">
      <formula1>$R$1:$R$11</formula1>
    </dataValidation>
    <dataValidation type="list" allowBlank="1" showInputMessage="1" showErrorMessage="1" sqref="A15">
      <formula1>$S$1:$S$4</formula1>
    </dataValidation>
    <dataValidation type="list" allowBlank="1" showInputMessage="1" showErrorMessage="1" sqref="A13:D13">
      <formula1>$I$1:$I$14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4" workbookViewId="0">
      <selection activeCell="C38" sqref="C38"/>
    </sheetView>
  </sheetViews>
  <sheetFormatPr defaultRowHeight="15" x14ac:dyDescent="0.25"/>
  <cols>
    <col min="1" max="16384" width="9.140625" style="1"/>
  </cols>
  <sheetData>
    <row r="1" spans="1:12" x14ac:dyDescent="0.25">
      <c r="A1" s="100" t="s">
        <v>35</v>
      </c>
      <c r="B1" s="101"/>
      <c r="C1" s="101"/>
      <c r="D1" s="101"/>
      <c r="E1" s="102"/>
      <c r="F1" s="103" t="s">
        <v>36</v>
      </c>
      <c r="G1" s="104"/>
      <c r="H1" s="104"/>
      <c r="I1" s="104"/>
      <c r="J1" s="104"/>
      <c r="K1" s="104"/>
      <c r="L1" s="3"/>
    </row>
    <row r="2" spans="1:12" x14ac:dyDescent="0.25">
      <c r="A2" s="4"/>
      <c r="B2" s="5"/>
      <c r="C2" s="5"/>
      <c r="D2" s="6"/>
      <c r="E2" s="7">
        <f>A2*B2*C2*D2/1000000000</f>
        <v>0</v>
      </c>
      <c r="F2" s="4"/>
      <c r="G2" s="5"/>
      <c r="H2" s="5"/>
      <c r="I2" s="6"/>
      <c r="J2" s="7">
        <f>F2*G2*H2*I2/1000000000</f>
        <v>0</v>
      </c>
      <c r="K2" s="2"/>
      <c r="L2" s="105" t="s">
        <v>37</v>
      </c>
    </row>
    <row r="3" spans="1:12" x14ac:dyDescent="0.25">
      <c r="A3" s="4"/>
      <c r="B3" s="5"/>
      <c r="C3" s="5"/>
      <c r="D3" s="6"/>
      <c r="E3" s="7">
        <f t="shared" ref="E3:E25" si="0">A3*B3*C3*D3/1000000000</f>
        <v>0</v>
      </c>
      <c r="F3" s="4"/>
      <c r="G3" s="5"/>
      <c r="H3" s="5"/>
      <c r="I3" s="6"/>
      <c r="J3" s="7">
        <f t="shared" ref="J3:J25" si="1">F3*G3*H3*I3/1000000000</f>
        <v>0</v>
      </c>
      <c r="K3" s="2"/>
      <c r="L3" s="105"/>
    </row>
    <row r="4" spans="1:12" x14ac:dyDescent="0.25">
      <c r="A4" s="4"/>
      <c r="B4" s="5"/>
      <c r="C4" s="5"/>
      <c r="D4" s="6"/>
      <c r="E4" s="7">
        <f t="shared" si="0"/>
        <v>0</v>
      </c>
      <c r="F4" s="4"/>
      <c r="G4" s="5"/>
      <c r="H4" s="5"/>
      <c r="I4" s="6"/>
      <c r="J4" s="7">
        <f t="shared" si="1"/>
        <v>0</v>
      </c>
      <c r="K4" s="2"/>
      <c r="L4" s="105"/>
    </row>
    <row r="5" spans="1:12" x14ac:dyDescent="0.25">
      <c r="A5" s="4"/>
      <c r="B5" s="5"/>
      <c r="C5" s="5"/>
      <c r="D5" s="6"/>
      <c r="E5" s="7">
        <f t="shared" si="0"/>
        <v>0</v>
      </c>
      <c r="F5" s="4"/>
      <c r="G5" s="5"/>
      <c r="H5" s="5"/>
      <c r="I5" s="6"/>
      <c r="J5" s="7">
        <f t="shared" si="1"/>
        <v>0</v>
      </c>
      <c r="K5" s="2"/>
      <c r="L5" s="105"/>
    </row>
    <row r="6" spans="1:12" x14ac:dyDescent="0.25">
      <c r="A6" s="4"/>
      <c r="B6" s="5"/>
      <c r="C6" s="5"/>
      <c r="D6" s="6"/>
      <c r="E6" s="7">
        <f t="shared" si="0"/>
        <v>0</v>
      </c>
      <c r="F6" s="4"/>
      <c r="G6" s="5"/>
      <c r="H6" s="5"/>
      <c r="I6" s="6"/>
      <c r="J6" s="7">
        <f t="shared" si="1"/>
        <v>0</v>
      </c>
      <c r="K6" s="2"/>
      <c r="L6" s="105"/>
    </row>
    <row r="7" spans="1:12" x14ac:dyDescent="0.25">
      <c r="A7" s="4"/>
      <c r="B7" s="5"/>
      <c r="C7" s="5"/>
      <c r="D7" s="6"/>
      <c r="E7" s="7">
        <f t="shared" si="0"/>
        <v>0</v>
      </c>
      <c r="F7" s="4"/>
      <c r="G7" s="5"/>
      <c r="H7" s="5"/>
      <c r="I7" s="6"/>
      <c r="J7" s="7">
        <f t="shared" si="1"/>
        <v>0</v>
      </c>
      <c r="K7" s="2"/>
      <c r="L7" s="105"/>
    </row>
    <row r="8" spans="1:12" x14ac:dyDescent="0.25">
      <c r="A8" s="4"/>
      <c r="B8" s="5"/>
      <c r="C8" s="5"/>
      <c r="D8" s="6"/>
      <c r="E8" s="7">
        <f t="shared" si="0"/>
        <v>0</v>
      </c>
      <c r="F8" s="4"/>
      <c r="G8" s="5"/>
      <c r="H8" s="5"/>
      <c r="I8" s="6"/>
      <c r="J8" s="7">
        <f t="shared" si="1"/>
        <v>0</v>
      </c>
      <c r="K8" s="2"/>
      <c r="L8" s="105"/>
    </row>
    <row r="9" spans="1:12" x14ac:dyDescent="0.25">
      <c r="A9" s="4"/>
      <c r="B9" s="5"/>
      <c r="C9" s="5"/>
      <c r="D9" s="6"/>
      <c r="E9" s="7">
        <f t="shared" si="0"/>
        <v>0</v>
      </c>
      <c r="F9" s="4"/>
      <c r="G9" s="5"/>
      <c r="H9" s="5"/>
      <c r="I9" s="6"/>
      <c r="J9" s="7">
        <f t="shared" si="1"/>
        <v>0</v>
      </c>
      <c r="K9" s="2"/>
      <c r="L9" s="105"/>
    </row>
    <row r="10" spans="1:12" x14ac:dyDescent="0.25">
      <c r="A10" s="8"/>
      <c r="B10" s="5"/>
      <c r="C10" s="5"/>
      <c r="D10" s="6"/>
      <c r="E10" s="7">
        <f t="shared" si="0"/>
        <v>0</v>
      </c>
      <c r="F10" s="4"/>
      <c r="G10" s="5"/>
      <c r="H10" s="5"/>
      <c r="I10" s="6"/>
      <c r="J10" s="7">
        <f t="shared" si="1"/>
        <v>0</v>
      </c>
      <c r="K10" s="2"/>
      <c r="L10" s="105"/>
    </row>
    <row r="11" spans="1:12" x14ac:dyDescent="0.25">
      <c r="A11" s="8"/>
      <c r="B11" s="5"/>
      <c r="C11" s="5"/>
      <c r="D11" s="6"/>
      <c r="E11" s="7">
        <f t="shared" si="0"/>
        <v>0</v>
      </c>
      <c r="F11" s="4"/>
      <c r="G11" s="5"/>
      <c r="H11" s="5"/>
      <c r="I11" s="6"/>
      <c r="J11" s="7">
        <f t="shared" si="1"/>
        <v>0</v>
      </c>
      <c r="K11" s="2"/>
      <c r="L11" s="105"/>
    </row>
    <row r="12" spans="1:12" x14ac:dyDescent="0.25">
      <c r="A12" s="8"/>
      <c r="B12" s="5"/>
      <c r="C12" s="5"/>
      <c r="D12" s="6"/>
      <c r="E12" s="7">
        <f t="shared" si="0"/>
        <v>0</v>
      </c>
      <c r="F12" s="4"/>
      <c r="G12" s="5"/>
      <c r="H12" s="5"/>
      <c r="I12" s="6"/>
      <c r="J12" s="7">
        <f t="shared" si="1"/>
        <v>0</v>
      </c>
      <c r="K12" s="2"/>
      <c r="L12" s="105"/>
    </row>
    <row r="13" spans="1:12" ht="15.75" thickBot="1" x14ac:dyDescent="0.3">
      <c r="A13" s="87"/>
      <c r="B13" s="76"/>
      <c r="C13" s="76"/>
      <c r="D13" s="77"/>
      <c r="E13" s="78">
        <f t="shared" si="0"/>
        <v>0</v>
      </c>
      <c r="F13" s="79"/>
      <c r="G13" s="76"/>
      <c r="H13" s="76"/>
      <c r="I13" s="77"/>
      <c r="J13" s="78">
        <f t="shared" si="1"/>
        <v>0</v>
      </c>
      <c r="K13" s="80"/>
      <c r="L13" s="105"/>
    </row>
    <row r="14" spans="1:12" ht="15.75" thickTop="1" x14ac:dyDescent="0.25">
      <c r="A14" s="81"/>
      <c r="B14" s="82"/>
      <c r="C14" s="82"/>
      <c r="D14" s="83"/>
      <c r="E14" s="84">
        <f t="shared" si="0"/>
        <v>0</v>
      </c>
      <c r="F14" s="85"/>
      <c r="G14" s="82"/>
      <c r="H14" s="82"/>
      <c r="I14" s="83"/>
      <c r="J14" s="84">
        <f t="shared" si="1"/>
        <v>0</v>
      </c>
      <c r="K14" s="86"/>
      <c r="L14" s="105" t="s">
        <v>38</v>
      </c>
    </row>
    <row r="15" spans="1:12" x14ac:dyDescent="0.25">
      <c r="A15" s="9"/>
      <c r="B15" s="5"/>
      <c r="C15" s="5"/>
      <c r="D15" s="6"/>
      <c r="E15" s="7">
        <f t="shared" si="0"/>
        <v>0</v>
      </c>
      <c r="F15" s="4"/>
      <c r="G15" s="5"/>
      <c r="H15" s="5"/>
      <c r="I15" s="6"/>
      <c r="J15" s="7">
        <f t="shared" si="1"/>
        <v>0</v>
      </c>
      <c r="K15" s="2"/>
      <c r="L15" s="105"/>
    </row>
    <row r="16" spans="1:12" x14ac:dyDescent="0.25">
      <c r="A16" s="9"/>
      <c r="B16" s="5"/>
      <c r="C16" s="5"/>
      <c r="D16" s="6"/>
      <c r="E16" s="7">
        <f t="shared" si="0"/>
        <v>0</v>
      </c>
      <c r="F16" s="4"/>
      <c r="G16" s="5"/>
      <c r="H16" s="5"/>
      <c r="I16" s="6"/>
      <c r="J16" s="7">
        <f t="shared" si="1"/>
        <v>0</v>
      </c>
      <c r="K16" s="2"/>
      <c r="L16" s="105"/>
    </row>
    <row r="17" spans="1:12" x14ac:dyDescent="0.25">
      <c r="A17" s="9"/>
      <c r="B17" s="5"/>
      <c r="C17" s="5"/>
      <c r="D17" s="6"/>
      <c r="E17" s="7">
        <f t="shared" si="0"/>
        <v>0</v>
      </c>
      <c r="F17" s="4"/>
      <c r="G17" s="5"/>
      <c r="H17" s="5"/>
      <c r="I17" s="6"/>
      <c r="J17" s="7">
        <f t="shared" si="1"/>
        <v>0</v>
      </c>
      <c r="K17" s="2"/>
      <c r="L17" s="105"/>
    </row>
    <row r="18" spans="1:12" x14ac:dyDescent="0.25">
      <c r="A18" s="9"/>
      <c r="B18" s="5"/>
      <c r="C18" s="5"/>
      <c r="D18" s="6"/>
      <c r="E18" s="7">
        <f t="shared" si="0"/>
        <v>0</v>
      </c>
      <c r="F18" s="4"/>
      <c r="G18" s="5"/>
      <c r="H18" s="5"/>
      <c r="I18" s="6"/>
      <c r="J18" s="7">
        <f t="shared" si="1"/>
        <v>0</v>
      </c>
      <c r="K18" s="2"/>
      <c r="L18" s="105"/>
    </row>
    <row r="19" spans="1:12" x14ac:dyDescent="0.25">
      <c r="A19" s="9"/>
      <c r="B19" s="5"/>
      <c r="C19" s="5"/>
      <c r="D19" s="6"/>
      <c r="E19" s="7">
        <f t="shared" si="0"/>
        <v>0</v>
      </c>
      <c r="F19" s="4"/>
      <c r="G19" s="5"/>
      <c r="H19" s="5"/>
      <c r="I19" s="6"/>
      <c r="J19" s="7">
        <f t="shared" si="1"/>
        <v>0</v>
      </c>
      <c r="K19" s="2"/>
      <c r="L19" s="105"/>
    </row>
    <row r="20" spans="1:12" x14ac:dyDescent="0.25">
      <c r="A20" s="9"/>
      <c r="B20" s="5"/>
      <c r="C20" s="5"/>
      <c r="D20" s="6"/>
      <c r="E20" s="7">
        <f t="shared" si="0"/>
        <v>0</v>
      </c>
      <c r="F20" s="4"/>
      <c r="G20" s="5"/>
      <c r="H20" s="5"/>
      <c r="I20" s="6"/>
      <c r="J20" s="7">
        <f t="shared" si="1"/>
        <v>0</v>
      </c>
      <c r="K20" s="2"/>
      <c r="L20" s="105"/>
    </row>
    <row r="21" spans="1:12" x14ac:dyDescent="0.25">
      <c r="A21" s="9"/>
      <c r="B21" s="5"/>
      <c r="C21" s="5"/>
      <c r="D21" s="6"/>
      <c r="E21" s="7">
        <f t="shared" si="0"/>
        <v>0</v>
      </c>
      <c r="F21" s="4"/>
      <c r="G21" s="5"/>
      <c r="H21" s="5"/>
      <c r="I21" s="6"/>
      <c r="J21" s="7">
        <f t="shared" si="1"/>
        <v>0</v>
      </c>
      <c r="K21" s="2"/>
      <c r="L21" s="105"/>
    </row>
    <row r="22" spans="1:12" x14ac:dyDescent="0.25">
      <c r="A22" s="9"/>
      <c r="B22" s="5"/>
      <c r="C22" s="5"/>
      <c r="D22" s="6"/>
      <c r="E22" s="7">
        <f t="shared" si="0"/>
        <v>0</v>
      </c>
      <c r="F22" s="4"/>
      <c r="G22" s="5"/>
      <c r="H22" s="5"/>
      <c r="I22" s="6"/>
      <c r="J22" s="7">
        <f t="shared" si="1"/>
        <v>0</v>
      </c>
      <c r="K22" s="2"/>
      <c r="L22" s="105"/>
    </row>
    <row r="23" spans="1:12" x14ac:dyDescent="0.25">
      <c r="A23" s="9"/>
      <c r="B23" s="5"/>
      <c r="C23" s="5"/>
      <c r="D23" s="6"/>
      <c r="E23" s="7">
        <f t="shared" si="0"/>
        <v>0</v>
      </c>
      <c r="F23" s="4"/>
      <c r="G23" s="5"/>
      <c r="H23" s="5"/>
      <c r="I23" s="6"/>
      <c r="J23" s="7">
        <f t="shared" si="1"/>
        <v>0</v>
      </c>
      <c r="K23" s="2"/>
      <c r="L23" s="105"/>
    </row>
    <row r="24" spans="1:12" x14ac:dyDescent="0.25">
      <c r="A24" s="9"/>
      <c r="B24" s="5"/>
      <c r="C24" s="5"/>
      <c r="D24" s="6"/>
      <c r="E24" s="7">
        <f t="shared" si="0"/>
        <v>0</v>
      </c>
      <c r="F24" s="4"/>
      <c r="G24" s="5"/>
      <c r="H24" s="5"/>
      <c r="I24" s="6"/>
      <c r="J24" s="7">
        <f t="shared" si="1"/>
        <v>0</v>
      </c>
      <c r="K24" s="2"/>
      <c r="L24" s="105"/>
    </row>
    <row r="25" spans="1:12" ht="15.75" thickBot="1" x14ac:dyDescent="0.3">
      <c r="A25" s="75"/>
      <c r="B25" s="76"/>
      <c r="C25" s="76"/>
      <c r="D25" s="77"/>
      <c r="E25" s="78">
        <f t="shared" si="0"/>
        <v>0</v>
      </c>
      <c r="F25" s="79"/>
      <c r="G25" s="76"/>
      <c r="H25" s="76"/>
      <c r="I25" s="77"/>
      <c r="J25" s="78">
        <f t="shared" si="1"/>
        <v>0</v>
      </c>
      <c r="K25" s="80"/>
      <c r="L25" s="105"/>
    </row>
    <row r="26" spans="1:12" ht="15.75" thickTop="1" x14ac:dyDescent="0.25">
      <c r="A26" s="81"/>
      <c r="B26" s="82"/>
      <c r="C26" s="82"/>
      <c r="D26" s="83"/>
      <c r="E26" s="84">
        <f t="shared" ref="E26:E37" si="2">A26*B26*C26*D26/1000000000</f>
        <v>0</v>
      </c>
      <c r="F26" s="85"/>
      <c r="G26" s="82"/>
      <c r="H26" s="82"/>
      <c r="I26" s="83"/>
      <c r="J26" s="84">
        <f t="shared" ref="J26:J37" si="3">F26*G26*H26*I26/1000000000</f>
        <v>0</v>
      </c>
      <c r="K26" s="86"/>
      <c r="L26" s="105" t="s">
        <v>112</v>
      </c>
    </row>
    <row r="27" spans="1:12" x14ac:dyDescent="0.25">
      <c r="A27" s="9"/>
      <c r="B27" s="5"/>
      <c r="C27" s="5"/>
      <c r="D27" s="6"/>
      <c r="E27" s="7">
        <f t="shared" si="2"/>
        <v>0</v>
      </c>
      <c r="F27" s="4"/>
      <c r="G27" s="5"/>
      <c r="H27" s="5"/>
      <c r="I27" s="6"/>
      <c r="J27" s="7">
        <f t="shared" si="3"/>
        <v>0</v>
      </c>
      <c r="K27" s="2"/>
      <c r="L27" s="105"/>
    </row>
    <row r="28" spans="1:12" x14ac:dyDescent="0.25">
      <c r="A28" s="9"/>
      <c r="B28" s="5"/>
      <c r="C28" s="5"/>
      <c r="D28" s="6"/>
      <c r="E28" s="7">
        <f t="shared" si="2"/>
        <v>0</v>
      </c>
      <c r="F28" s="4"/>
      <c r="G28" s="5"/>
      <c r="H28" s="5"/>
      <c r="I28" s="6"/>
      <c r="J28" s="7">
        <f t="shared" si="3"/>
        <v>0</v>
      </c>
      <c r="K28" s="2"/>
      <c r="L28" s="105"/>
    </row>
    <row r="29" spans="1:12" x14ac:dyDescent="0.25">
      <c r="A29" s="9"/>
      <c r="B29" s="5"/>
      <c r="C29" s="5"/>
      <c r="D29" s="6"/>
      <c r="E29" s="7">
        <f t="shared" si="2"/>
        <v>0</v>
      </c>
      <c r="F29" s="4"/>
      <c r="G29" s="5"/>
      <c r="H29" s="5"/>
      <c r="I29" s="6"/>
      <c r="J29" s="7">
        <f t="shared" si="3"/>
        <v>0</v>
      </c>
      <c r="K29" s="2"/>
      <c r="L29" s="105"/>
    </row>
    <row r="30" spans="1:12" x14ac:dyDescent="0.25">
      <c r="A30" s="9"/>
      <c r="B30" s="5"/>
      <c r="C30" s="5"/>
      <c r="D30" s="6"/>
      <c r="E30" s="7">
        <f t="shared" si="2"/>
        <v>0</v>
      </c>
      <c r="F30" s="4"/>
      <c r="G30" s="5"/>
      <c r="H30" s="5"/>
      <c r="I30" s="6"/>
      <c r="J30" s="7">
        <f t="shared" si="3"/>
        <v>0</v>
      </c>
      <c r="K30" s="2"/>
      <c r="L30" s="105"/>
    </row>
    <row r="31" spans="1:12" x14ac:dyDescent="0.25">
      <c r="A31" s="9"/>
      <c r="B31" s="5"/>
      <c r="C31" s="5"/>
      <c r="D31" s="6"/>
      <c r="E31" s="7">
        <f t="shared" si="2"/>
        <v>0</v>
      </c>
      <c r="F31" s="4"/>
      <c r="G31" s="5"/>
      <c r="H31" s="5"/>
      <c r="I31" s="6"/>
      <c r="J31" s="7">
        <f t="shared" si="3"/>
        <v>0</v>
      </c>
      <c r="K31" s="2"/>
      <c r="L31" s="105"/>
    </row>
    <row r="32" spans="1:12" x14ac:dyDescent="0.25">
      <c r="A32" s="9"/>
      <c r="B32" s="5"/>
      <c r="C32" s="5"/>
      <c r="D32" s="6"/>
      <c r="E32" s="7">
        <f t="shared" si="2"/>
        <v>0</v>
      </c>
      <c r="F32" s="4"/>
      <c r="G32" s="5"/>
      <c r="H32" s="5"/>
      <c r="I32" s="6"/>
      <c r="J32" s="7">
        <f t="shared" si="3"/>
        <v>0</v>
      </c>
      <c r="K32" s="2"/>
      <c r="L32" s="105"/>
    </row>
    <row r="33" spans="1:12" x14ac:dyDescent="0.25">
      <c r="A33" s="9"/>
      <c r="B33" s="5"/>
      <c r="C33" s="5"/>
      <c r="D33" s="6"/>
      <c r="E33" s="7">
        <f t="shared" si="2"/>
        <v>0</v>
      </c>
      <c r="F33" s="4"/>
      <c r="G33" s="5"/>
      <c r="H33" s="5"/>
      <c r="I33" s="6"/>
      <c r="J33" s="7">
        <f t="shared" si="3"/>
        <v>0</v>
      </c>
      <c r="K33" s="2"/>
      <c r="L33" s="105"/>
    </row>
    <row r="34" spans="1:12" x14ac:dyDescent="0.25">
      <c r="A34" s="9"/>
      <c r="B34" s="5"/>
      <c r="C34" s="5"/>
      <c r="D34" s="6"/>
      <c r="E34" s="7">
        <f t="shared" si="2"/>
        <v>0</v>
      </c>
      <c r="F34" s="4"/>
      <c r="G34" s="5"/>
      <c r="H34" s="5"/>
      <c r="I34" s="6"/>
      <c r="J34" s="7">
        <f t="shared" si="3"/>
        <v>0</v>
      </c>
      <c r="K34" s="2"/>
      <c r="L34" s="105"/>
    </row>
    <row r="35" spans="1:12" x14ac:dyDescent="0.25">
      <c r="A35" s="9"/>
      <c r="B35" s="5"/>
      <c r="C35" s="5"/>
      <c r="D35" s="6"/>
      <c r="E35" s="7">
        <f t="shared" si="2"/>
        <v>0</v>
      </c>
      <c r="F35" s="4"/>
      <c r="G35" s="5"/>
      <c r="H35" s="5"/>
      <c r="I35" s="6"/>
      <c r="J35" s="7">
        <f t="shared" si="3"/>
        <v>0</v>
      </c>
      <c r="K35" s="2"/>
      <c r="L35" s="105"/>
    </row>
    <row r="36" spans="1:12" x14ac:dyDescent="0.25">
      <c r="A36" s="9"/>
      <c r="B36" s="5"/>
      <c r="C36" s="5"/>
      <c r="D36" s="6"/>
      <c r="E36" s="7">
        <f t="shared" si="2"/>
        <v>0</v>
      </c>
      <c r="F36" s="4"/>
      <c r="G36" s="5"/>
      <c r="H36" s="5"/>
      <c r="I36" s="6"/>
      <c r="J36" s="7">
        <f t="shared" si="3"/>
        <v>0</v>
      </c>
      <c r="K36" s="2"/>
      <c r="L36" s="105"/>
    </row>
    <row r="37" spans="1:12" x14ac:dyDescent="0.25">
      <c r="A37" s="9"/>
      <c r="B37" s="5"/>
      <c r="C37" s="5"/>
      <c r="D37" s="6"/>
      <c r="E37" s="7">
        <f t="shared" si="2"/>
        <v>0</v>
      </c>
      <c r="F37" s="4"/>
      <c r="G37" s="5"/>
      <c r="H37" s="5"/>
      <c r="I37" s="6"/>
      <c r="J37" s="7">
        <f t="shared" si="3"/>
        <v>0</v>
      </c>
      <c r="K37" s="2"/>
      <c r="L37" s="105"/>
    </row>
  </sheetData>
  <mergeCells count="5">
    <mergeCell ref="A1:E1"/>
    <mergeCell ref="F1:K1"/>
    <mergeCell ref="L2:L13"/>
    <mergeCell ref="L14:L25"/>
    <mergeCell ref="L26:L37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0"/>
  <sheetViews>
    <sheetView zoomScale="90" zoomScaleNormal="90" workbookViewId="0">
      <selection activeCell="I7" sqref="I7"/>
    </sheetView>
  </sheetViews>
  <sheetFormatPr defaultRowHeight="15.75" x14ac:dyDescent="0.25"/>
  <cols>
    <col min="2" max="2" width="12.7109375" style="10" customWidth="1"/>
    <col min="3" max="7" width="10.7109375" style="10" hidden="1" customWidth="1"/>
    <col min="8" max="8" width="19.5703125" style="10" customWidth="1"/>
    <col min="9" max="9" width="13.42578125" style="10" customWidth="1"/>
    <col min="10" max="10" width="11.85546875" style="10" hidden="1" customWidth="1"/>
    <col min="11" max="11" width="25" style="10" customWidth="1"/>
    <col min="12" max="12" width="17.5703125" style="10" customWidth="1"/>
    <col min="13" max="13" width="22.140625" style="10" customWidth="1"/>
    <col min="14" max="14" width="15.28515625" style="10" customWidth="1"/>
    <col min="15" max="15" width="16.140625" style="10" customWidth="1"/>
    <col min="16" max="16" width="10.7109375" style="10" hidden="1" customWidth="1"/>
    <col min="17" max="17" width="14.42578125" style="10" customWidth="1"/>
  </cols>
  <sheetData>
    <row r="1" spans="2:17" ht="18.75" x14ac:dyDescent="0.3">
      <c r="B1" s="115" t="s">
        <v>59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27"/>
    </row>
    <row r="2" spans="2:17" ht="18.75" x14ac:dyDescent="0.3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7"/>
    </row>
    <row r="3" spans="2:17" ht="16.5" thickBot="1" x14ac:dyDescent="0.3">
      <c r="B3" s="116" t="str">
        <f>Расчет!AC21</f>
        <v>Дата__11.02.20____№ смены_____2____ Ф.И.О. Оператора_____Комков И.А._______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7"/>
    </row>
    <row r="4" spans="2:17" ht="16.5" thickBot="1" x14ac:dyDescent="0.3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7"/>
    </row>
    <row r="5" spans="2:17" ht="15.75" customHeight="1" x14ac:dyDescent="0.25">
      <c r="B5" s="118" t="s">
        <v>58</v>
      </c>
      <c r="C5" s="109" t="s">
        <v>57</v>
      </c>
      <c r="D5" s="109" t="s">
        <v>56</v>
      </c>
      <c r="E5" s="111" t="s">
        <v>55</v>
      </c>
      <c r="F5" s="120"/>
      <c r="G5" s="112"/>
      <c r="H5" s="109" t="s">
        <v>13</v>
      </c>
      <c r="I5" s="109" t="s">
        <v>54</v>
      </c>
      <c r="J5" s="109" t="s">
        <v>53</v>
      </c>
      <c r="K5" s="109" t="s">
        <v>52</v>
      </c>
      <c r="L5" s="111" t="s">
        <v>51</v>
      </c>
      <c r="M5" s="112"/>
      <c r="N5" s="113" t="s">
        <v>50</v>
      </c>
      <c r="O5" s="113" t="s">
        <v>49</v>
      </c>
      <c r="P5" s="106" t="s">
        <v>48</v>
      </c>
      <c r="Q5" s="106" t="s">
        <v>47</v>
      </c>
    </row>
    <row r="6" spans="2:17" ht="32.25" thickBot="1" x14ac:dyDescent="0.3">
      <c r="B6" s="119"/>
      <c r="C6" s="110"/>
      <c r="D6" s="110"/>
      <c r="E6" s="26" t="s">
        <v>46</v>
      </c>
      <c r="F6" s="26" t="s">
        <v>45</v>
      </c>
      <c r="G6" s="26" t="s">
        <v>44</v>
      </c>
      <c r="H6" s="110"/>
      <c r="I6" s="110"/>
      <c r="J6" s="110"/>
      <c r="K6" s="110"/>
      <c r="L6" s="26" t="s">
        <v>43</v>
      </c>
      <c r="M6" s="26" t="s">
        <v>42</v>
      </c>
      <c r="N6" s="114"/>
      <c r="O6" s="114"/>
      <c r="P6" s="107"/>
      <c r="Q6" s="107"/>
    </row>
    <row r="7" spans="2:17" ht="36" customHeight="1" x14ac:dyDescent="0.25">
      <c r="B7" s="23" t="str">
        <f>IF(Расчет!P22="","",CONCATENATE(Расчет!A22," ",Расчет!B22))</f>
        <v>MLT 4632</v>
      </c>
      <c r="C7" s="23">
        <f>'[1]пленка, уголки, пластинки'!D108</f>
        <v>0</v>
      </c>
      <c r="D7" s="23">
        <f>'[1]пленка, уголки, пластинки'!E108</f>
        <v>0</v>
      </c>
      <c r="E7" s="23">
        <f>'[1]пленка, уголки, пластинки'!F108</f>
        <v>0</v>
      </c>
      <c r="F7" s="23">
        <f>'[1]пленка, уголки, пластинки'!G108</f>
        <v>0</v>
      </c>
      <c r="G7" s="23">
        <f>'[1]пленка, уголки, пластинки'!H108</f>
        <v>0</v>
      </c>
      <c r="H7" s="25">
        <f>IF(Расчет!P22="","",Расчет!R22)</f>
        <v>2550</v>
      </c>
      <c r="I7" s="24">
        <f>IF(Расчет!P22="","",Расчет!S22)</f>
        <v>5</v>
      </c>
      <c r="J7" s="23"/>
      <c r="K7" s="23" t="str">
        <f>IF(Расчет!P22="","",Расчет!D22)</f>
        <v>Ultralam</v>
      </c>
      <c r="L7" s="20">
        <f>IF(Расчет!P22="","",IF(Расчет!Y22="ДА",CONCATENATE(Расчет!E22,"+",813),Расчет!E22))</f>
        <v>1880</v>
      </c>
      <c r="M7" s="22">
        <f>IF(Расчет!P22="","",Расчет!F22+Расчет!Z22)</f>
        <v>33.595599999999997</v>
      </c>
      <c r="N7" s="20">
        <f>IF(Расчет!P22="","",Расчет!G22)</f>
        <v>20</v>
      </c>
      <c r="O7" s="21">
        <f>IF(Расчет!P22="","",Расчет!H22)</f>
        <v>160</v>
      </c>
      <c r="P7" s="20"/>
      <c r="Q7" s="19">
        <f>IF(Расчет!P22="","",Расчет!I22)</f>
        <v>5</v>
      </c>
    </row>
    <row r="8" spans="2:17" ht="15" x14ac:dyDescent="0.25">
      <c r="B8" s="23" t="str">
        <f>IF(Расчет!P23="","",CONCATENATE(Расчет!A23," ",Расчет!B23))</f>
        <v/>
      </c>
      <c r="C8" s="23">
        <f>'[1]пленка, уголки, пластинки'!D109</f>
        <v>0</v>
      </c>
      <c r="D8" s="23">
        <f>'[1]пленка, уголки, пластинки'!E109</f>
        <v>0</v>
      </c>
      <c r="E8" s="23">
        <f>'[1]пленка, уголки, пластинки'!F109</f>
        <v>0</v>
      </c>
      <c r="F8" s="23">
        <f>'[1]пленка, уголки, пластинки'!G109</f>
        <v>0</v>
      </c>
      <c r="G8" s="23">
        <f>'[1]пленка, уголки, пластинки'!H109</f>
        <v>0</v>
      </c>
      <c r="H8" s="25" t="str">
        <f>IF(Расчет!P23="","",Расчет!R23)</f>
        <v/>
      </c>
      <c r="I8" s="24" t="str">
        <f>IF(Расчет!P23="","",Расчет!S23)</f>
        <v/>
      </c>
      <c r="J8" s="23"/>
      <c r="K8" s="23" t="str">
        <f>IF(Расчет!P23="","",Расчет!D23)</f>
        <v/>
      </c>
      <c r="L8" s="20" t="str">
        <f>IF(Расчет!P23="","",IF(Расчет!Y23="ДА",CONCATENATE(Расчет!E23,"+",813),Расчет!E23))</f>
        <v/>
      </c>
      <c r="M8" s="22" t="str">
        <f>IF(Расчет!P23="","",Расчет!F23+Расчет!Z23)</f>
        <v/>
      </c>
      <c r="N8" s="20" t="str">
        <f>IF(Расчет!P23="","",Расчет!G23)</f>
        <v/>
      </c>
      <c r="O8" s="21" t="str">
        <f>IF(Расчет!P23="","",Расчет!H23)</f>
        <v/>
      </c>
      <c r="P8" s="20"/>
      <c r="Q8" s="19" t="str">
        <f>IF(Расчет!P23="","",Расчет!I23)</f>
        <v/>
      </c>
    </row>
    <row r="9" spans="2:17" ht="15" x14ac:dyDescent="0.25">
      <c r="B9" s="23" t="str">
        <f>IF(Расчет!P24="","",CONCATENATE(Расчет!A24," ",Расчет!B24))</f>
        <v/>
      </c>
      <c r="C9" s="23">
        <f>'[1]пленка, уголки, пластинки'!D110</f>
        <v>0</v>
      </c>
      <c r="D9" s="23">
        <f>'[1]пленка, уголки, пластинки'!E110</f>
        <v>0</v>
      </c>
      <c r="E9" s="23">
        <f>'[1]пленка, уголки, пластинки'!F110</f>
        <v>0</v>
      </c>
      <c r="F9" s="23">
        <f>'[1]пленка, уголки, пластинки'!G110</f>
        <v>0</v>
      </c>
      <c r="G9" s="23">
        <f>'[1]пленка, уголки, пластинки'!H110</f>
        <v>0</v>
      </c>
      <c r="H9" s="25" t="str">
        <f>IF(Расчет!P24="","",Расчет!R24)</f>
        <v/>
      </c>
      <c r="I9" s="24" t="str">
        <f>IF(Расчет!P24="","",Расчет!S24)</f>
        <v/>
      </c>
      <c r="J9" s="23"/>
      <c r="K9" s="23" t="str">
        <f>IF(Расчет!P24="","",Расчет!D24)</f>
        <v/>
      </c>
      <c r="L9" s="20" t="str">
        <f>IF(Расчет!P24="","",IF(Расчет!Y24="ДА",CONCATENATE(Расчет!E24,"+",813),Расчет!E24))</f>
        <v/>
      </c>
      <c r="M9" s="22" t="str">
        <f>IF(Расчет!P24="","",Расчет!F24+Расчет!Z24)</f>
        <v/>
      </c>
      <c r="N9" s="20" t="str">
        <f>IF(Расчет!P24="","",Расчет!G24)</f>
        <v/>
      </c>
      <c r="O9" s="21" t="str">
        <f>IF(Расчет!P24="","",Расчет!H24)</f>
        <v/>
      </c>
      <c r="P9" s="20"/>
      <c r="Q9" s="19" t="str">
        <f>IF(Расчет!P24="","",Расчет!I24)</f>
        <v/>
      </c>
    </row>
    <row r="10" spans="2:17" ht="15" x14ac:dyDescent="0.25">
      <c r="B10" s="23" t="str">
        <f>IF(Расчет!P25="","",CONCATENATE(Расчет!A25," ",Расчет!B25))</f>
        <v/>
      </c>
      <c r="C10" s="23">
        <f>'[1]пленка, уголки, пластинки'!D111</f>
        <v>0</v>
      </c>
      <c r="D10" s="23">
        <f>'[1]пленка, уголки, пластинки'!E111</f>
        <v>0</v>
      </c>
      <c r="E10" s="23">
        <f>'[1]пленка, уголки, пластинки'!F111</f>
        <v>0</v>
      </c>
      <c r="F10" s="23">
        <f>'[1]пленка, уголки, пластинки'!G111</f>
        <v>0</v>
      </c>
      <c r="G10" s="23">
        <f>'[1]пленка, уголки, пластинки'!H111</f>
        <v>0</v>
      </c>
      <c r="H10" s="25" t="str">
        <f>IF(Расчет!P25="","",Расчет!R25)</f>
        <v/>
      </c>
      <c r="I10" s="24" t="str">
        <f>IF(Расчет!P25="","",Расчет!S25)</f>
        <v/>
      </c>
      <c r="J10" s="23"/>
      <c r="K10" s="23" t="str">
        <f>IF(Расчет!P25="","",Расчет!D25)</f>
        <v/>
      </c>
      <c r="L10" s="20" t="str">
        <f>IF(Расчет!P25="","",IF(Расчет!Y25="ДА",CONCATENATE(Расчет!E25,"+",813),Расчет!E25))</f>
        <v/>
      </c>
      <c r="M10" s="22" t="str">
        <f>IF(Расчет!P25="","",Расчет!F25+Расчет!Z25)</f>
        <v/>
      </c>
      <c r="N10" s="20" t="str">
        <f>IF(Расчет!P25="","",Расчет!G25)</f>
        <v/>
      </c>
      <c r="O10" s="21" t="str">
        <f>IF(Расчет!P25="","",Расчет!H25)</f>
        <v/>
      </c>
      <c r="P10" s="20"/>
      <c r="Q10" s="19" t="str">
        <f>IF(Расчет!P25="","",Расчет!I25)</f>
        <v/>
      </c>
    </row>
    <row r="11" spans="2:17" ht="15" x14ac:dyDescent="0.25">
      <c r="B11" s="23" t="str">
        <f>IF(Расчет!P26="","",CONCATENATE(Расчет!A26," ",Расчет!B26))</f>
        <v/>
      </c>
      <c r="C11" s="23">
        <f>'[1]пленка, уголки, пластинки'!D112</f>
        <v>0</v>
      </c>
      <c r="D11" s="23">
        <f>'[1]пленка, уголки, пластинки'!E112</f>
        <v>0</v>
      </c>
      <c r="E11" s="23">
        <f>'[1]пленка, уголки, пластинки'!F112</f>
        <v>0</v>
      </c>
      <c r="F11" s="23">
        <f>'[1]пленка, уголки, пластинки'!G112</f>
        <v>0</v>
      </c>
      <c r="G11" s="23">
        <f>'[1]пленка, уголки, пластинки'!H112</f>
        <v>0</v>
      </c>
      <c r="H11" s="25" t="str">
        <f>IF(Расчет!P26="","",Расчет!R26)</f>
        <v/>
      </c>
      <c r="I11" s="24" t="str">
        <f>IF(Расчет!P26="","",Расчет!S26)</f>
        <v/>
      </c>
      <c r="J11" s="23"/>
      <c r="K11" s="23" t="str">
        <f>IF(Расчет!P26="","",Расчет!D26)</f>
        <v/>
      </c>
      <c r="L11" s="20" t="str">
        <f>IF(Расчет!P26="","",IF(Расчет!Y26="ДА",CONCATENATE(Расчет!E26,"+",813),Расчет!E26))</f>
        <v/>
      </c>
      <c r="M11" s="22" t="str">
        <f>IF(Расчет!P26="","",Расчет!F26+Расчет!Z26)</f>
        <v/>
      </c>
      <c r="N11" s="20" t="str">
        <f>IF(Расчет!P26="","",Расчет!G26)</f>
        <v/>
      </c>
      <c r="O11" s="21" t="str">
        <f>IF(Расчет!P26="","",Расчет!H26)</f>
        <v/>
      </c>
      <c r="P11" s="20"/>
      <c r="Q11" s="19" t="str">
        <f>IF(Расчет!P26="","",Расчет!I26)</f>
        <v/>
      </c>
    </row>
    <row r="12" spans="2:17" ht="15" x14ac:dyDescent="0.25">
      <c r="B12" s="23" t="str">
        <f>IF(Расчет!P27="","",CONCATENATE(Расчет!A27," ",Расчет!B27))</f>
        <v/>
      </c>
      <c r="C12" s="23">
        <f>'[1]пленка, уголки, пластинки'!D113</f>
        <v>0</v>
      </c>
      <c r="D12" s="23">
        <f>'[1]пленка, уголки, пластинки'!E113</f>
        <v>0</v>
      </c>
      <c r="E12" s="23">
        <f>'[1]пленка, уголки, пластинки'!F113</f>
        <v>0</v>
      </c>
      <c r="F12" s="23">
        <f>'[1]пленка, уголки, пластинки'!G113</f>
        <v>0</v>
      </c>
      <c r="G12" s="23">
        <f>'[1]пленка, уголки, пластинки'!H113</f>
        <v>0</v>
      </c>
      <c r="H12" s="25" t="str">
        <f>IF(Расчет!P27="","",Расчет!R27)</f>
        <v/>
      </c>
      <c r="I12" s="24" t="str">
        <f>IF(Расчет!P27="","",Расчет!S27)</f>
        <v/>
      </c>
      <c r="J12" s="23"/>
      <c r="K12" s="23" t="str">
        <f>IF(Расчет!P27="","",Расчет!D27)</f>
        <v/>
      </c>
      <c r="L12" s="20" t="str">
        <f>IF(Расчет!P27="","",IF(Расчет!Y27="ДА",CONCATENATE(Расчет!E27,"+",813),Расчет!E27))</f>
        <v/>
      </c>
      <c r="M12" s="22" t="str">
        <f>IF(Расчет!P27="","",Расчет!F27+Расчет!Z27)</f>
        <v/>
      </c>
      <c r="N12" s="20" t="str">
        <f>IF(Расчет!P27="","",Расчет!G27)</f>
        <v/>
      </c>
      <c r="O12" s="21" t="str">
        <f>IF(Расчет!P27="","",Расчет!H27)</f>
        <v/>
      </c>
      <c r="P12" s="20"/>
      <c r="Q12" s="19" t="str">
        <f>IF(Расчет!P27="","",Расчет!I27)</f>
        <v/>
      </c>
    </row>
    <row r="13" spans="2:17" ht="15" x14ac:dyDescent="0.25">
      <c r="B13" s="23" t="str">
        <f>IF(Расчет!P28="","",CONCATENATE(Расчет!A28," ",Расчет!B28))</f>
        <v/>
      </c>
      <c r="C13" s="23">
        <f>'[1]пленка, уголки, пластинки'!D114</f>
        <v>0</v>
      </c>
      <c r="D13" s="23">
        <f>'[1]пленка, уголки, пластинки'!E114</f>
        <v>0</v>
      </c>
      <c r="E13" s="23">
        <f>'[1]пленка, уголки, пластинки'!F114</f>
        <v>0</v>
      </c>
      <c r="F13" s="23">
        <f>'[1]пленка, уголки, пластинки'!G114</f>
        <v>0</v>
      </c>
      <c r="G13" s="23">
        <f>'[1]пленка, уголки, пластинки'!H114</f>
        <v>0</v>
      </c>
      <c r="H13" s="25" t="str">
        <f>IF(Расчет!P28="","",Расчет!R28)</f>
        <v/>
      </c>
      <c r="I13" s="24" t="str">
        <f>IF(Расчет!P28="","",Расчет!S28)</f>
        <v/>
      </c>
      <c r="J13" s="23"/>
      <c r="K13" s="23" t="str">
        <f>IF(Расчет!P28="","",Расчет!D28)</f>
        <v/>
      </c>
      <c r="L13" s="20" t="str">
        <f>IF(Расчет!P28="","",IF(Расчет!Y28="ДА",CONCATENATE(Расчет!E28,"+",813),Расчет!E28))</f>
        <v/>
      </c>
      <c r="M13" s="22" t="str">
        <f>IF(Расчет!P28="","",Расчет!F28+Расчет!Z28)</f>
        <v/>
      </c>
      <c r="N13" s="20" t="str">
        <f>IF(Расчет!P28="","",Расчет!G28)</f>
        <v/>
      </c>
      <c r="O13" s="21" t="str">
        <f>IF(Расчет!P28="","",Расчет!H28)</f>
        <v/>
      </c>
      <c r="P13" s="20"/>
      <c r="Q13" s="19" t="str">
        <f>IF(Расчет!P28="","",Расчет!I28)</f>
        <v/>
      </c>
    </row>
    <row r="14" spans="2:17" ht="15" x14ac:dyDescent="0.25">
      <c r="B14" s="23" t="str">
        <f>IF(Расчет!P29="","",CONCATENATE(Расчет!A29," ",Расчет!B29))</f>
        <v/>
      </c>
      <c r="C14" s="23">
        <f>'[1]пленка, уголки, пластинки'!D115</f>
        <v>0</v>
      </c>
      <c r="D14" s="23">
        <f>'[1]пленка, уголки, пластинки'!E115</f>
        <v>0</v>
      </c>
      <c r="E14" s="23">
        <f>'[1]пленка, уголки, пластинки'!F115</f>
        <v>0</v>
      </c>
      <c r="F14" s="23">
        <f>'[1]пленка, уголки, пластинки'!G115</f>
        <v>0</v>
      </c>
      <c r="G14" s="23" t="str">
        <f>'[1]пленка, уголки, пластинки'!H115</f>
        <v>ИТОГО:</v>
      </c>
      <c r="H14" s="25" t="str">
        <f>IF(Расчет!P29="","",Расчет!R29)</f>
        <v/>
      </c>
      <c r="I14" s="24" t="str">
        <f>IF(Расчет!P29="","",Расчет!S29)</f>
        <v/>
      </c>
      <c r="J14" s="23"/>
      <c r="K14" s="23" t="str">
        <f>IF(Расчет!P29="","",Расчет!D29)</f>
        <v/>
      </c>
      <c r="L14" s="20" t="str">
        <f>IF(Расчет!P29="","",IF(Расчет!Y29="ДА",CONCATENATE(Расчет!E29,"+",813),Расчет!E29))</f>
        <v/>
      </c>
      <c r="M14" s="22" t="str">
        <f>IF(Расчет!P29="","",Расчет!F29+Расчет!Z29)</f>
        <v/>
      </c>
      <c r="N14" s="20" t="str">
        <f>IF(Расчет!P29="","",Расчет!G29)</f>
        <v/>
      </c>
      <c r="O14" s="21" t="str">
        <f>IF(Расчет!P29="","",Расчет!H29)</f>
        <v/>
      </c>
      <c r="P14" s="20"/>
      <c r="Q14" s="19" t="str">
        <f>IF(Расчет!P29="","",Расчет!I29)</f>
        <v/>
      </c>
    </row>
    <row r="15" spans="2:17" ht="15" x14ac:dyDescent="0.25">
      <c r="B15" s="23" t="str">
        <f>IF(Расчет!P30="","",CONCATENATE(Расчет!A30," ",Расчет!B30))</f>
        <v/>
      </c>
      <c r="C15" s="23" t="str">
        <f>'[1]пленка, уголки, пластинки'!D116</f>
        <v>Длина пачки</v>
      </c>
      <c r="D15" s="23" t="str">
        <f>'[1]пленка, уголки, пластинки'!E116</f>
        <v>кол-во пачек</v>
      </c>
      <c r="E15" s="23" t="str">
        <f>'[1]пленка, уголки, пластинки'!F116</f>
        <v>Наим. пленки</v>
      </c>
      <c r="F15" s="23" t="str">
        <f>'[1]пленка, уголки, пластинки'!G116</f>
        <v>шир. Пленки (мм)</v>
      </c>
      <c r="G15" s="23" t="str">
        <f>'[1]пленка, уголки, пластинки'!H116</f>
        <v>площадь пленки</v>
      </c>
      <c r="H15" s="25" t="str">
        <f>IF(Расчет!P30="","",Расчет!R30)</f>
        <v/>
      </c>
      <c r="I15" s="24" t="str">
        <f>IF(Расчет!P30="","",Расчет!S30)</f>
        <v/>
      </c>
      <c r="J15" s="23"/>
      <c r="K15" s="23" t="str">
        <f>IF(Расчет!P30="","",Расчет!D30)</f>
        <v/>
      </c>
      <c r="L15" s="20" t="str">
        <f>IF(Расчет!P30="","",IF(Расчет!Y30="ДА",CONCATENATE(Расчет!E30,"+",813),Расчет!E30))</f>
        <v/>
      </c>
      <c r="M15" s="22" t="str">
        <f>IF(Расчет!P30="","",Расчет!F30+Расчет!Z30)</f>
        <v/>
      </c>
      <c r="N15" s="20" t="str">
        <f>IF(Расчет!P30="","",Расчет!G30)</f>
        <v/>
      </c>
      <c r="O15" s="21" t="str">
        <f>IF(Расчет!P30="","",Расчет!H30)</f>
        <v/>
      </c>
      <c r="P15" s="20"/>
      <c r="Q15" s="19" t="str">
        <f>IF(Расчет!P30="","",Расчет!I30)</f>
        <v/>
      </c>
    </row>
    <row r="16" spans="2:17" ht="15" x14ac:dyDescent="0.25">
      <c r="B16" s="23" t="str">
        <f>IF(Расчет!P31="","",CONCATENATE(Расчет!A31," ",Расчет!B31))</f>
        <v/>
      </c>
      <c r="C16" s="23">
        <f>'[1]пленка, уголки, пластинки'!D117</f>
        <v>12000</v>
      </c>
      <c r="D16" s="23">
        <f>'[1]пленка, уголки, пластинки'!E117</f>
        <v>4</v>
      </c>
      <c r="E16" s="23" t="str">
        <f>'[1]пленка, уголки, пластинки'!F117</f>
        <v>Ultralam</v>
      </c>
      <c r="F16" s="23">
        <f>'[1]пленка, уголки, пластинки'!G117</f>
        <v>1778</v>
      </c>
      <c r="G16" s="23">
        <f>'[1]пленка, уголки, пластинки'!H117</f>
        <v>92.029279999999986</v>
      </c>
      <c r="H16" s="25" t="str">
        <f>IF(Расчет!P31="","",Расчет!R31)</f>
        <v/>
      </c>
      <c r="I16" s="24" t="str">
        <f>IF(Расчет!P31="","",Расчет!S31)</f>
        <v/>
      </c>
      <c r="J16" s="23"/>
      <c r="K16" s="23" t="str">
        <f>IF(Расчет!P31="","",Расчет!D31)</f>
        <v/>
      </c>
      <c r="L16" s="20" t="str">
        <f>IF(Расчет!P31="","",IF(Расчет!Y31="ДА",CONCATENATE(Расчет!E31,"+",813),Расчет!E31))</f>
        <v/>
      </c>
      <c r="M16" s="22" t="str">
        <f>IF(Расчет!P31="","",Расчет!F31+Расчет!Z31)</f>
        <v/>
      </c>
      <c r="N16" s="20" t="str">
        <f>IF(Расчет!P31="","",Расчет!G31)</f>
        <v/>
      </c>
      <c r="O16" s="21" t="str">
        <f>IF(Расчет!P31="","",Расчет!H31)</f>
        <v/>
      </c>
      <c r="P16" s="20"/>
      <c r="Q16" s="19" t="str">
        <f>IF(Расчет!P31="","",Расчет!I31)</f>
        <v/>
      </c>
    </row>
    <row r="17" spans="2:17" ht="15" x14ac:dyDescent="0.25">
      <c r="B17" s="23" t="str">
        <f>IF(Расчет!P32="","",CONCATENATE(Расчет!A32," ",Расчет!B32))</f>
        <v/>
      </c>
      <c r="C17" s="23">
        <f>'[1]пленка, уголки, пластинки'!D118</f>
        <v>11400</v>
      </c>
      <c r="D17" s="23">
        <f>'[1]пленка, уголки, пластинки'!E118</f>
        <v>1</v>
      </c>
      <c r="E17" s="23" t="str">
        <f>'[1]пленка, уголки, пластинки'!F118</f>
        <v>Ultralam</v>
      </c>
      <c r="F17" s="23">
        <f>'[1]пленка, уголки, пластинки'!G118</f>
        <v>1778</v>
      </c>
      <c r="G17" s="23">
        <f>'[1]пленка, уголки, пластинки'!H118</f>
        <v>20.269200000000001</v>
      </c>
      <c r="H17" s="25" t="str">
        <f>IF(Расчет!P32="","",Расчет!R32)</f>
        <v/>
      </c>
      <c r="I17" s="24" t="str">
        <f>IF(Расчет!P32="","",Расчет!S32)</f>
        <v/>
      </c>
      <c r="J17" s="23"/>
      <c r="K17" s="23" t="str">
        <f>IF(Расчет!P32="","",Расчет!D32)</f>
        <v/>
      </c>
      <c r="L17" s="20" t="str">
        <f>IF(Расчет!P32="","",IF(Расчет!Y32="ДА",CONCATENATE(Расчет!E32,"+",813),Расчет!E32))</f>
        <v/>
      </c>
      <c r="M17" s="22" t="str">
        <f>IF(Расчет!P32="","",Расчет!F32+Расчет!Z32)</f>
        <v/>
      </c>
      <c r="N17" s="20" t="str">
        <f>IF(Расчет!P32="","",Расчет!G32)</f>
        <v/>
      </c>
      <c r="O17" s="21" t="str">
        <f>IF(Расчет!P32="","",Расчет!H32)</f>
        <v/>
      </c>
      <c r="P17" s="20"/>
      <c r="Q17" s="19" t="str">
        <f>IF(Расчет!P32="","",Расчет!I32)</f>
        <v/>
      </c>
    </row>
    <row r="18" spans="2:17" ht="15" x14ac:dyDescent="0.25">
      <c r="B18" s="23" t="str">
        <f>IF(Расчет!P33="","",CONCATENATE(Расчет!A33," ",Расчет!B33))</f>
        <v/>
      </c>
      <c r="C18" s="23">
        <f>'[1]пленка, уголки, пластинки'!D119</f>
        <v>10800</v>
      </c>
      <c r="D18" s="23">
        <f>'[1]пленка, уголки, пластинки'!E119</f>
        <v>2</v>
      </c>
      <c r="E18" s="23" t="str">
        <f>'[1]пленка, уголки, пластинки'!F119</f>
        <v>Ultralam</v>
      </c>
      <c r="F18" s="23">
        <f>'[1]пленка, уголки, пластинки'!G119</f>
        <v>1778</v>
      </c>
      <c r="G18" s="23">
        <f>'[1]пленка, уголки, пластинки'!H119</f>
        <v>41.747439999999997</v>
      </c>
      <c r="H18" s="25" t="str">
        <f>IF(Расчет!P33="","",Расчет!R33)</f>
        <v/>
      </c>
      <c r="I18" s="24" t="str">
        <f>IF(Расчет!P33="","",Расчет!S33)</f>
        <v/>
      </c>
      <c r="J18" s="23"/>
      <c r="K18" s="23" t="str">
        <f>IF(Расчет!P33="","",Расчет!D33)</f>
        <v/>
      </c>
      <c r="L18" s="20" t="str">
        <f>IF(Расчет!P33="","",IF(Расчет!Y33="ДА",CONCATENATE(Расчет!E33,"+",813),Расчет!E33))</f>
        <v/>
      </c>
      <c r="M18" s="22" t="str">
        <f>IF(Расчет!P33="","",Расчет!F33+Расчет!Z33)</f>
        <v/>
      </c>
      <c r="N18" s="20" t="str">
        <f>IF(Расчет!P33="","",Расчет!G33)</f>
        <v/>
      </c>
      <c r="O18" s="21" t="str">
        <f>IF(Расчет!P33="","",Расчет!H33)</f>
        <v/>
      </c>
      <c r="P18" s="20"/>
      <c r="Q18" s="19" t="str">
        <f>IF(Расчет!P33="","",Расчет!I33)</f>
        <v/>
      </c>
    </row>
    <row r="19" spans="2:17" ht="15" x14ac:dyDescent="0.25">
      <c r="B19" s="23" t="str">
        <f>IF(Расчет!P34="","",CONCATENATE(Расчет!A34," ",Расчет!B34))</f>
        <v/>
      </c>
      <c r="C19" s="23">
        <f>'[1]пленка, уголки, пластинки'!D120</f>
        <v>12000</v>
      </c>
      <c r="D19" s="23">
        <f>'[1]пленка, уголки, пластинки'!E120</f>
        <v>6</v>
      </c>
      <c r="E19" s="23" t="str">
        <f>'[1]пленка, уголки, пластинки'!F120</f>
        <v>Ultralam</v>
      </c>
      <c r="F19" s="23">
        <f>'[1]пленка, уголки, пластинки'!G120</f>
        <v>1575</v>
      </c>
      <c r="G19" s="23">
        <f>'[1]пленка, уголки, пластинки'!H120</f>
        <v>122.28299999999997</v>
      </c>
      <c r="H19" s="25" t="str">
        <f>IF(Расчет!P34="","",Расчет!R34)</f>
        <v/>
      </c>
      <c r="I19" s="24" t="str">
        <f>IF(Расчет!P34="","",Расчет!S34)</f>
        <v/>
      </c>
      <c r="J19" s="23"/>
      <c r="K19" s="23" t="str">
        <f>IF(Расчет!P34="","",Расчет!D34)</f>
        <v/>
      </c>
      <c r="L19" s="20" t="str">
        <f>IF(Расчет!P34="","",IF(Расчет!Y34="ДА",CONCATENATE(Расчет!E34,"+",813),Расчет!E34))</f>
        <v/>
      </c>
      <c r="M19" s="22" t="str">
        <f>IF(Расчет!P34="","",Расчет!F34+Расчет!Z34)</f>
        <v/>
      </c>
      <c r="N19" s="20" t="str">
        <f>IF(Расчет!P34="","",Расчет!G34)</f>
        <v/>
      </c>
      <c r="O19" s="21" t="str">
        <f>IF(Расчет!P34="","",Расчет!H34)</f>
        <v/>
      </c>
      <c r="P19" s="20"/>
      <c r="Q19" s="19" t="str">
        <f>IF(Расчет!P34="","",Расчет!I34)</f>
        <v/>
      </c>
    </row>
    <row r="20" spans="2:17" ht="15" x14ac:dyDescent="0.25">
      <c r="B20" s="23" t="str">
        <f>IF(Расчет!P35="","",CONCATENATE(Расчет!A35," ",Расчет!B35))</f>
        <v/>
      </c>
      <c r="C20" s="23">
        <f>'[1]пленка, уголки, пластинки'!D121</f>
        <v>3100</v>
      </c>
      <c r="D20" s="23">
        <f>'[1]пленка, уголки, пластинки'!E121</f>
        <v>1</v>
      </c>
      <c r="E20" s="23" t="str">
        <f>'[1]пленка, уголки, пластинки'!F121</f>
        <v>Ultralam</v>
      </c>
      <c r="F20" s="23">
        <f>'[1]пленка, уголки, пластинки'!G121</f>
        <v>1880</v>
      </c>
      <c r="G20" s="23">
        <f>'[1]пленка, уголки, пластинки'!H121</f>
        <v>7.6854399999999998</v>
      </c>
      <c r="H20" s="25" t="str">
        <f>IF(Расчет!P35="","",Расчет!R35)</f>
        <v/>
      </c>
      <c r="I20" s="24" t="str">
        <f>IF(Расчет!P35="","",Расчет!S35)</f>
        <v/>
      </c>
      <c r="J20" s="23"/>
      <c r="K20" s="23" t="str">
        <f>IF(Расчет!P35="","",Расчет!D35)</f>
        <v/>
      </c>
      <c r="L20" s="20" t="str">
        <f>IF(Расчет!P35="","",IF(Расчет!Y35="ДА",CONCATENATE(Расчет!E35,"+",813),Расчет!E35))</f>
        <v/>
      </c>
      <c r="M20" s="22" t="str">
        <f>IF(Расчет!P35="","",Расчет!F35+Расчет!Z35)</f>
        <v/>
      </c>
      <c r="N20" s="20" t="str">
        <f>IF(Расчет!P35="","",Расчет!G35)</f>
        <v/>
      </c>
      <c r="O20" s="21" t="str">
        <f>IF(Расчет!P35="","",Расчет!H35)</f>
        <v/>
      </c>
      <c r="P20" s="20"/>
      <c r="Q20" s="19" t="str">
        <f>IF(Расчет!P35="","",Расчет!I35)</f>
        <v/>
      </c>
    </row>
    <row r="21" spans="2:17" ht="15" x14ac:dyDescent="0.25">
      <c r="B21" s="23" t="str">
        <f>IF(Расчет!P36="","",CONCATENATE(Расчет!A36," ",Расчет!B36))</f>
        <v/>
      </c>
      <c r="C21" s="23">
        <f>'[1]пленка, уголки, пластинки'!D122</f>
        <v>2000</v>
      </c>
      <c r="D21" s="23">
        <f>'[1]пленка, уголки, пластинки'!E122</f>
        <v>1</v>
      </c>
      <c r="E21" s="23" t="str">
        <f>'[1]пленка, уголки, пластинки'!F122</f>
        <v>Ultralam</v>
      </c>
      <c r="F21" s="23">
        <f>'[1]пленка, уголки, пластинки'!G122</f>
        <v>1778</v>
      </c>
      <c r="G21" s="23">
        <f>'[1]пленка, уголки, пластинки'!H122</f>
        <v>5.1739800000000002</v>
      </c>
      <c r="H21" s="25" t="str">
        <f>IF(Расчет!P36="","",Расчет!R36)</f>
        <v/>
      </c>
      <c r="I21" s="24" t="str">
        <f>IF(Расчет!P36="","",Расчет!S36)</f>
        <v/>
      </c>
      <c r="J21" s="23"/>
      <c r="K21" s="23" t="str">
        <f>IF(Расчет!P36="","",Расчет!D36)</f>
        <v/>
      </c>
      <c r="L21" s="20" t="str">
        <f>IF(Расчет!P36="","",IF(Расчет!Y36="ДА",CONCATENATE(Расчет!E36,"+",813),Расчет!E36))</f>
        <v/>
      </c>
      <c r="M21" s="22" t="str">
        <f>IF(Расчет!P36="","",Расчет!F36+Расчет!Z36)</f>
        <v/>
      </c>
      <c r="N21" s="20" t="str">
        <f>IF(Расчет!P36="","",Расчет!G36)</f>
        <v/>
      </c>
      <c r="O21" s="21" t="str">
        <f>IF(Расчет!P36="","",Расчет!H36)</f>
        <v/>
      </c>
      <c r="P21" s="20"/>
      <c r="Q21" s="19" t="str">
        <f>IF(Расчет!P36="","",Расчет!I36)</f>
        <v/>
      </c>
    </row>
    <row r="22" spans="2:17" ht="15" x14ac:dyDescent="0.25">
      <c r="B22" s="23" t="str">
        <f>IF(Расчет!P37="","",CONCATENATE(Расчет!A37," ",Расчет!B37))</f>
        <v/>
      </c>
      <c r="C22" s="23">
        <f>'[1]пленка, уголки, пластинки'!D123</f>
        <v>11400</v>
      </c>
      <c r="D22" s="23">
        <f>'[1]пленка, уголки, пластинки'!E123</f>
        <v>1</v>
      </c>
      <c r="E22" s="23" t="str">
        <f>'[1]пленка, уголки, пластинки'!F123</f>
        <v>Ultralam</v>
      </c>
      <c r="F22" s="23">
        <f>'[1]пленка, уголки, пластинки'!G123</f>
        <v>1575</v>
      </c>
      <c r="G22" s="23">
        <f>'[1]пленка, уголки, пластинки'!H123</f>
        <v>19.1205</v>
      </c>
      <c r="H22" s="25" t="str">
        <f>IF(Расчет!P37="","",Расчет!R37)</f>
        <v/>
      </c>
      <c r="I22" s="24" t="str">
        <f>IF(Расчет!P37="","",Расчет!S37)</f>
        <v/>
      </c>
      <c r="J22" s="23"/>
      <c r="K22" s="23" t="str">
        <f>IF(Расчет!P37="","",Расчет!D37)</f>
        <v/>
      </c>
      <c r="L22" s="20" t="str">
        <f>IF(Расчет!P37="","",IF(Расчет!Y37="ДА",CONCATENATE(Расчет!E37,"+",813),Расчет!E37))</f>
        <v/>
      </c>
      <c r="M22" s="22" t="str">
        <f>IF(Расчет!P37="","",Расчет!F37+Расчет!Z37)</f>
        <v/>
      </c>
      <c r="N22" s="20" t="str">
        <f>IF(Расчет!P37="","",Расчет!G37)</f>
        <v/>
      </c>
      <c r="O22" s="21" t="str">
        <f>IF(Расчет!P37="","",Расчет!H37)</f>
        <v/>
      </c>
      <c r="P22" s="20"/>
      <c r="Q22" s="19" t="str">
        <f>IF(Расчет!P37="","",Расчет!I37)</f>
        <v/>
      </c>
    </row>
    <row r="23" spans="2:17" ht="15" x14ac:dyDescent="0.25">
      <c r="B23" s="23" t="str">
        <f>IF(Расчет!P38="","",CONCATENATE(Расчет!A38," ",Расчет!B38))</f>
        <v/>
      </c>
      <c r="C23" s="23">
        <f>'[1]пленка, уголки, пластинки'!D124</f>
        <v>10800</v>
      </c>
      <c r="D23" s="23">
        <f>'[1]пленка, уголки, пластинки'!E124</f>
        <v>2</v>
      </c>
      <c r="E23" s="23" t="str">
        <f>'[1]пленка, уголки, пластинки'!F124</f>
        <v>Ultralam</v>
      </c>
      <c r="F23" s="23">
        <f>'[1]пленка, уголки, пластинки'!G124</f>
        <v>1575</v>
      </c>
      <c r="G23" s="23">
        <f>'[1]пленка, уголки, пластинки'!H124</f>
        <v>36.350999999999999</v>
      </c>
      <c r="H23" s="25" t="str">
        <f>IF(Расчет!P38="","",Расчет!R38)</f>
        <v/>
      </c>
      <c r="I23" s="24" t="str">
        <f>IF(Расчет!P38="","",Расчет!S38)</f>
        <v/>
      </c>
      <c r="J23" s="23"/>
      <c r="K23" s="23" t="str">
        <f>IF(Расчет!P38="","",Расчет!D38)</f>
        <v/>
      </c>
      <c r="L23" s="20" t="str">
        <f>IF(Расчет!P38="","",IF(Расчет!Y38="ДА",CONCATENATE(Расчет!E38,"+",813),Расчет!E38))</f>
        <v/>
      </c>
      <c r="M23" s="22" t="str">
        <f>IF(Расчет!P38="","",Расчет!F38+Расчет!Z38)</f>
        <v/>
      </c>
      <c r="N23" s="20" t="str">
        <f>IF(Расчет!P38="","",Расчет!G38)</f>
        <v/>
      </c>
      <c r="O23" s="21" t="str">
        <f>IF(Расчет!P38="","",Расчет!H38)</f>
        <v/>
      </c>
      <c r="P23" s="20"/>
      <c r="Q23" s="19" t="str">
        <f>IF(Расчет!P38="","",Расчет!I38)</f>
        <v/>
      </c>
    </row>
    <row r="24" spans="2:17" ht="15" x14ac:dyDescent="0.25">
      <c r="B24" s="23" t="str">
        <f>IF(Расчет!P39="","",CONCATENATE(Расчет!A39," ",Расчет!B39))</f>
        <v/>
      </c>
      <c r="C24" s="23">
        <f>'[1]пленка, уголки, пластинки'!D125</f>
        <v>12000</v>
      </c>
      <c r="D24" s="23">
        <f>'[1]пленка, уголки, пластинки'!E125</f>
        <v>6</v>
      </c>
      <c r="E24" s="23" t="str">
        <f>'[1]пленка, уголки, пластинки'!F125</f>
        <v>Ultralam</v>
      </c>
      <c r="F24" s="23">
        <f>'[1]пленка, уголки, пластинки'!G125</f>
        <v>1575</v>
      </c>
      <c r="G24" s="23">
        <f>'[1]пленка, уголки, пластинки'!H125</f>
        <v>115.28999999999998</v>
      </c>
      <c r="H24" s="25" t="str">
        <f>IF(Расчет!P39="","",Расчет!R39)</f>
        <v/>
      </c>
      <c r="I24" s="24" t="str">
        <f>IF(Расчет!P39="","",Расчет!S39)</f>
        <v/>
      </c>
      <c r="J24" s="23"/>
      <c r="K24" s="23" t="str">
        <f>IF(Расчет!P39="","",Расчет!D39)</f>
        <v/>
      </c>
      <c r="L24" s="20" t="str">
        <f>IF(Расчет!P39="","",IF(Расчет!Y39="ДА",CONCATENATE(Расчет!E39,"+",813),Расчет!E39))</f>
        <v/>
      </c>
      <c r="M24" s="22" t="str">
        <f>IF(Расчет!P39="","",Расчет!F39+Расчет!Z39)</f>
        <v/>
      </c>
      <c r="N24" s="20" t="str">
        <f>IF(Расчет!P39="","",Расчет!G39)</f>
        <v/>
      </c>
      <c r="O24" s="21" t="str">
        <f>IF(Расчет!P39="","",Расчет!H39)</f>
        <v/>
      </c>
      <c r="P24" s="20"/>
      <c r="Q24" s="19" t="str">
        <f>IF(Расчет!P39="","",Расчет!I39)</f>
        <v/>
      </c>
    </row>
    <row r="25" spans="2:17" ht="15" x14ac:dyDescent="0.25">
      <c r="B25" s="23" t="str">
        <f>IF(Расчет!P40="","",CONCATENATE(Расчет!A40," ",Расчет!B40))</f>
        <v/>
      </c>
      <c r="C25" s="23">
        <f>'[1]пленка, уголки, пластинки'!D126</f>
        <v>10800</v>
      </c>
      <c r="D25" s="23">
        <f>'[1]пленка, уголки, пластинки'!E126</f>
        <v>2</v>
      </c>
      <c r="E25" s="23" t="str">
        <f>'[1]пленка, уголки, пластинки'!F126</f>
        <v>Ultralam</v>
      </c>
      <c r="F25" s="23">
        <f>'[1]пленка, уголки, пластинки'!G126</f>
        <v>1575</v>
      </c>
      <c r="G25" s="23">
        <f>'[1]пленка, уголки, пластинки'!H126</f>
        <v>34.65</v>
      </c>
      <c r="H25" s="25" t="str">
        <f>IF(Расчет!P40="","",Расчет!R40)</f>
        <v/>
      </c>
      <c r="I25" s="24" t="str">
        <f>IF(Расчет!P40="","",Расчет!S40)</f>
        <v/>
      </c>
      <c r="J25" s="23"/>
      <c r="K25" s="23" t="str">
        <f>IF(Расчет!P40="","",Расчет!D40)</f>
        <v/>
      </c>
      <c r="L25" s="20" t="str">
        <f>IF(Расчет!P40="","",IF(Расчет!Y40="ДА",CONCATENATE(Расчет!E40,"+",813),Расчет!E40))</f>
        <v/>
      </c>
      <c r="M25" s="22" t="str">
        <f>IF(Расчет!P40="","",Расчет!F40+Расчет!Z40)</f>
        <v/>
      </c>
      <c r="N25" s="20" t="str">
        <f>IF(Расчет!P40="","",Расчет!G40)</f>
        <v/>
      </c>
      <c r="O25" s="21" t="str">
        <f>IF(Расчет!P40="","",Расчет!H40)</f>
        <v/>
      </c>
      <c r="P25" s="20"/>
      <c r="Q25" s="19" t="str">
        <f>IF(Расчет!P40="","",Расчет!I40)</f>
        <v/>
      </c>
    </row>
    <row r="26" spans="2:17" ht="15" x14ac:dyDescent="0.25">
      <c r="B26" s="23" t="str">
        <f>IF(Расчет!P41="","",CONCATENATE(Расчет!A41," ",Расчет!B41))</f>
        <v/>
      </c>
      <c r="C26" s="23">
        <f>'[1]пленка, уголки, пластинки'!D127</f>
        <v>0</v>
      </c>
      <c r="D26" s="23">
        <f>'[1]пленка, уголки, пластинки'!E127</f>
        <v>0</v>
      </c>
      <c r="E26" s="23" t="e">
        <f>'[1]пленка, уголки, пластинки'!F127</f>
        <v>#VALUE!</v>
      </c>
      <c r="F26" s="23" t="str">
        <f>'[1]пленка, уголки, пластинки'!G127</f>
        <v>+813</v>
      </c>
      <c r="G26" s="23">
        <f>'[1]пленка, уголки, пластинки'!H127</f>
        <v>0</v>
      </c>
      <c r="H26" s="25" t="str">
        <f>IF(Расчет!P41="","",Расчет!R41)</f>
        <v/>
      </c>
      <c r="I26" s="24" t="str">
        <f>IF(Расчет!P41="","",Расчет!S41)</f>
        <v/>
      </c>
      <c r="J26" s="23"/>
      <c r="K26" s="23" t="str">
        <f>IF(Расчет!P41="","",Расчет!D41)</f>
        <v/>
      </c>
      <c r="L26" s="20" t="str">
        <f>IF(Расчет!P41="","",IF(Расчет!Y41="ДА",CONCATENATE(Расчет!E41,"+",813),Расчет!E41))</f>
        <v/>
      </c>
      <c r="M26" s="22" t="str">
        <f>IF(Расчет!P41="","",Расчет!F41+Расчет!Z41)</f>
        <v/>
      </c>
      <c r="N26" s="20" t="str">
        <f>IF(Расчет!P41="","",Расчет!G41)</f>
        <v/>
      </c>
      <c r="O26" s="21" t="str">
        <f>IF(Расчет!P41="","",Расчет!H41)</f>
        <v/>
      </c>
      <c r="P26" s="20"/>
      <c r="Q26" s="19" t="str">
        <f>IF(Расчет!P41="","",Расчет!I41)</f>
        <v/>
      </c>
    </row>
    <row r="27" spans="2:17" ht="15" x14ac:dyDescent="0.25">
      <c r="B27" s="23" t="str">
        <f>IF(Расчет!P42="","",CONCATENATE(Расчет!A42," ",Расчет!B42))</f>
        <v/>
      </c>
      <c r="C27" s="23">
        <f>'[1]пленка, уголки, пластинки'!D128</f>
        <v>0</v>
      </c>
      <c r="D27" s="23">
        <f>'[1]пленка, уголки, пластинки'!E128</f>
        <v>0</v>
      </c>
      <c r="E27" s="23" t="e">
        <f>'[1]пленка, уголки, пластинки'!F128</f>
        <v>#VALUE!</v>
      </c>
      <c r="F27" s="23" t="str">
        <f>'[1]пленка, уголки, пластинки'!G128</f>
        <v>0+813</v>
      </c>
      <c r="G27" s="23">
        <f>'[1]пленка, уголки, пластинки'!H128</f>
        <v>0</v>
      </c>
      <c r="H27" s="25" t="str">
        <f>IF(Расчет!P42="","",Расчет!R42)</f>
        <v/>
      </c>
      <c r="I27" s="24" t="str">
        <f>IF(Расчет!P42="","",Расчет!S42)</f>
        <v/>
      </c>
      <c r="J27" s="23"/>
      <c r="K27" s="23" t="str">
        <f>IF(Расчет!P42="","",Расчет!D42)</f>
        <v/>
      </c>
      <c r="L27" s="20" t="str">
        <f>IF(Расчет!P42="","",IF(Расчет!Y42="ДА",CONCATENATE(Расчет!E42,"+",813),Расчет!E42))</f>
        <v/>
      </c>
      <c r="M27" s="22" t="str">
        <f>IF(Расчет!P42="","",Расчет!F42+Расчет!Z42)</f>
        <v/>
      </c>
      <c r="N27" s="20" t="str">
        <f>IF(Расчет!P42="","",Расчет!G42)</f>
        <v/>
      </c>
      <c r="O27" s="21" t="str">
        <f>IF(Расчет!P42="","",Расчет!H42)</f>
        <v/>
      </c>
      <c r="P27" s="20"/>
      <c r="Q27" s="19" t="str">
        <f>IF(Расчет!P42="","",Расчет!I42)</f>
        <v/>
      </c>
    </row>
    <row r="28" spans="2:17" ht="15" x14ac:dyDescent="0.25">
      <c r="B28" s="23" t="str">
        <f>IF(Расчет!P43="","",CONCATENATE(Расчет!A43," ",Расчет!B43))</f>
        <v/>
      </c>
      <c r="C28" s="23">
        <f>'[1]пленка, уголки, пластинки'!D129</f>
        <v>0</v>
      </c>
      <c r="D28" s="23">
        <f>'[1]пленка, уголки, пластинки'!E129</f>
        <v>0</v>
      </c>
      <c r="E28" s="23" t="e">
        <f>'[1]пленка, уголки, пластинки'!F129</f>
        <v>#VALUE!</v>
      </c>
      <c r="F28" s="23" t="str">
        <f>'[1]пленка, уголки, пластинки'!G129</f>
        <v>0+813</v>
      </c>
      <c r="G28" s="23">
        <f>'[1]пленка, уголки, пластинки'!H129</f>
        <v>0</v>
      </c>
      <c r="H28" s="25" t="str">
        <f>IF(Расчет!P43="","",Расчет!R43)</f>
        <v/>
      </c>
      <c r="I28" s="24" t="str">
        <f>IF(Расчет!P43="","",Расчет!S43)</f>
        <v/>
      </c>
      <c r="J28" s="23"/>
      <c r="K28" s="23" t="str">
        <f>IF(Расчет!P43="","",Расчет!D43)</f>
        <v/>
      </c>
      <c r="L28" s="20" t="str">
        <f>IF(Расчет!P43="","",IF(Расчет!Y43="ДА",CONCATENATE(Расчет!E43,"+",813),Расчет!E43))</f>
        <v/>
      </c>
      <c r="M28" s="22" t="str">
        <f>IF(Расчет!P43="","",Расчет!F43+Расчет!Z43)</f>
        <v/>
      </c>
      <c r="N28" s="20" t="str">
        <f>IF(Расчет!P43="","",Расчет!G43)</f>
        <v/>
      </c>
      <c r="O28" s="21" t="str">
        <f>IF(Расчет!P43="","",Расчет!H43)</f>
        <v/>
      </c>
      <c r="P28" s="20"/>
      <c r="Q28" s="19" t="str">
        <f>IF(Расчет!P43="","",Расчет!I43)</f>
        <v/>
      </c>
    </row>
    <row r="29" spans="2:17" ht="15" x14ac:dyDescent="0.25">
      <c r="B29" s="23" t="str">
        <f>IF(Расчет!P44="","",CONCATENATE(Расчет!A44," ",Расчет!B44))</f>
        <v/>
      </c>
      <c r="C29" s="23">
        <f>'[1]пленка, уголки, пластинки'!D130</f>
        <v>0</v>
      </c>
      <c r="D29" s="23">
        <f>'[1]пленка, уголки, пластинки'!E130</f>
        <v>0</v>
      </c>
      <c r="E29" s="23" t="e">
        <f>'[1]пленка, уголки, пластинки'!F130</f>
        <v>#VALUE!</v>
      </c>
      <c r="F29" s="23" t="str">
        <f>'[1]пленка, уголки, пластинки'!G130</f>
        <v>0+813</v>
      </c>
      <c r="G29" s="23">
        <f>'[1]пленка, уголки, пластинки'!H130</f>
        <v>0</v>
      </c>
      <c r="H29" s="25" t="str">
        <f>IF(Расчет!P44="","",Расчет!R44)</f>
        <v/>
      </c>
      <c r="I29" s="24" t="str">
        <f>IF(Расчет!P44="","",Расчет!S44)</f>
        <v/>
      </c>
      <c r="J29" s="23"/>
      <c r="K29" s="23" t="str">
        <f>IF(Расчет!P44="","",Расчет!D44)</f>
        <v/>
      </c>
      <c r="L29" s="20" t="str">
        <f>IF(Расчет!P44="","",IF(Расчет!Y44="ДА",CONCATENATE(Расчет!E44,"+",813),Расчет!E44))</f>
        <v/>
      </c>
      <c r="M29" s="22" t="str">
        <f>IF(Расчет!P44="","",Расчет!F44+Расчет!Z44)</f>
        <v/>
      </c>
      <c r="N29" s="20" t="str">
        <f>IF(Расчет!P44="","",Расчет!G44)</f>
        <v/>
      </c>
      <c r="O29" s="21" t="str">
        <f>IF(Расчет!P44="","",Расчет!H44)</f>
        <v/>
      </c>
      <c r="P29" s="20"/>
      <c r="Q29" s="19" t="str">
        <f>IF(Расчет!P44="","",Расчет!I44)</f>
        <v/>
      </c>
    </row>
    <row r="30" spans="2:17" ht="15" x14ac:dyDescent="0.25">
      <c r="B30" s="23" t="str">
        <f>IF(Расчет!P45="","",CONCATENATE(Расчет!A45," ",Расчет!B45))</f>
        <v/>
      </c>
      <c r="C30" s="23">
        <f>'[1]пленка, уголки, пластинки'!D131</f>
        <v>0</v>
      </c>
      <c r="D30" s="23">
        <f>'[1]пленка, уголки, пластинки'!E131</f>
        <v>0</v>
      </c>
      <c r="E30" s="23" t="e">
        <f>'[1]пленка, уголки, пластинки'!F131</f>
        <v>#VALUE!</v>
      </c>
      <c r="F30" s="23" t="str">
        <f>'[1]пленка, уголки, пластинки'!G131</f>
        <v>0+813</v>
      </c>
      <c r="G30" s="23">
        <f>'[1]пленка, уголки, пластинки'!H131</f>
        <v>0</v>
      </c>
      <c r="H30" s="25" t="str">
        <f>IF(Расчет!P45="","",Расчет!R45)</f>
        <v/>
      </c>
      <c r="I30" s="24" t="str">
        <f>IF(Расчет!P45="","",Расчет!S45)</f>
        <v/>
      </c>
      <c r="J30" s="23"/>
      <c r="K30" s="23" t="str">
        <f>IF(Расчет!P45="","",Расчет!D45)</f>
        <v/>
      </c>
      <c r="L30" s="20" t="str">
        <f>IF(Расчет!P45="","",IF(Расчет!Y45="ДА",CONCATENATE(Расчет!E45,"+",813),Расчет!E45))</f>
        <v/>
      </c>
      <c r="M30" s="22" t="str">
        <f>IF(Расчет!P45="","",Расчет!F45+Расчет!Z45)</f>
        <v/>
      </c>
      <c r="N30" s="20" t="str">
        <f>IF(Расчет!P45="","",Расчет!G45)</f>
        <v/>
      </c>
      <c r="O30" s="21" t="str">
        <f>IF(Расчет!P45="","",Расчет!H45)</f>
        <v/>
      </c>
      <c r="P30" s="20"/>
      <c r="Q30" s="19" t="str">
        <f>IF(Расчет!P45="","",Расчет!I45)</f>
        <v/>
      </c>
    </row>
    <row r="31" spans="2:17" ht="15" x14ac:dyDescent="0.25">
      <c r="B31" s="23" t="str">
        <f>IF(Расчет!P46="","",CONCATENATE(Расчет!A46," ",Расчет!B46))</f>
        <v/>
      </c>
      <c r="C31" s="23">
        <f>'[1]пленка, уголки, пластинки'!D132</f>
        <v>0</v>
      </c>
      <c r="D31" s="23">
        <f>'[1]пленка, уголки, пластинки'!E132</f>
        <v>0</v>
      </c>
      <c r="E31" s="23" t="e">
        <f>'[1]пленка, уголки, пластинки'!F132</f>
        <v>#VALUE!</v>
      </c>
      <c r="F31" s="23" t="str">
        <f>'[1]пленка, уголки, пластинки'!G132</f>
        <v>0+813</v>
      </c>
      <c r="G31" s="23">
        <f>'[1]пленка, уголки, пластинки'!H132</f>
        <v>0</v>
      </c>
      <c r="H31" s="25" t="str">
        <f>IF(Расчет!P46="","",Расчет!R46)</f>
        <v/>
      </c>
      <c r="I31" s="24" t="str">
        <f>IF(Расчет!P46="","",Расчет!S46)</f>
        <v/>
      </c>
      <c r="J31" s="23"/>
      <c r="K31" s="23" t="str">
        <f>IF(Расчет!P46="","",Расчет!D46)</f>
        <v/>
      </c>
      <c r="L31" s="20" t="str">
        <f>IF(Расчет!P46="","",IF(Расчет!Y46="ДА",CONCATENATE(Расчет!E46,"+",813),Расчет!E46))</f>
        <v/>
      </c>
      <c r="M31" s="22" t="str">
        <f>IF(Расчет!P46="","",Расчет!F46+Расчет!Z46)</f>
        <v/>
      </c>
      <c r="N31" s="20" t="str">
        <f>IF(Расчет!P46="","",Расчет!G46)</f>
        <v/>
      </c>
      <c r="O31" s="21" t="str">
        <f>IF(Расчет!P46="","",Расчет!H46)</f>
        <v/>
      </c>
      <c r="P31" s="20"/>
      <c r="Q31" s="19" t="str">
        <f>IF(Расчет!P46="","",Расчет!I46)</f>
        <v/>
      </c>
    </row>
    <row r="32" spans="2:17" ht="15" x14ac:dyDescent="0.25">
      <c r="B32" s="23" t="str">
        <f>IF(Расчет!P47="","",CONCATENATE(Расчет!A47," ",Расчет!B47))</f>
        <v/>
      </c>
      <c r="C32" s="23">
        <f>'[1]пленка, уголки, пластинки'!D133</f>
        <v>0</v>
      </c>
      <c r="D32" s="23">
        <f>'[1]пленка, уголки, пластинки'!E133</f>
        <v>0</v>
      </c>
      <c r="E32" s="23" t="e">
        <f>'[1]пленка, уголки, пластинки'!F133</f>
        <v>#VALUE!</v>
      </c>
      <c r="F32" s="23" t="str">
        <f>'[1]пленка, уголки, пластинки'!G133</f>
        <v>0+813</v>
      </c>
      <c r="G32" s="23">
        <f>'[1]пленка, уголки, пластинки'!H133</f>
        <v>0</v>
      </c>
      <c r="H32" s="25" t="str">
        <f>IF(Расчет!P47="","",Расчет!R47)</f>
        <v/>
      </c>
      <c r="I32" s="24" t="str">
        <f>IF(Расчет!P47="","",Расчет!S47)</f>
        <v/>
      </c>
      <c r="J32" s="23"/>
      <c r="K32" s="23" t="str">
        <f>IF(Расчет!P47="","",Расчет!D47)</f>
        <v/>
      </c>
      <c r="L32" s="20" t="str">
        <f>IF(Расчет!P47="","",IF(Расчет!Y47="ДА",CONCATENATE(Расчет!E47,"+",813),Расчет!E47))</f>
        <v/>
      </c>
      <c r="M32" s="22" t="str">
        <f>IF(Расчет!P47="","",Расчет!F47+Расчет!Z47)</f>
        <v/>
      </c>
      <c r="N32" s="20" t="str">
        <f>IF(Расчет!P47="","",Расчет!G47)</f>
        <v/>
      </c>
      <c r="O32" s="21" t="str">
        <f>IF(Расчет!P47="","",Расчет!H47)</f>
        <v/>
      </c>
      <c r="P32" s="20"/>
      <c r="Q32" s="19" t="str">
        <f>IF(Расчет!P47="","",Расчет!I47)</f>
        <v/>
      </c>
    </row>
    <row r="33" spans="2:17" ht="15" x14ac:dyDescent="0.25">
      <c r="B33" s="23" t="str">
        <f>IF(Расчет!P48="","",CONCATENATE(Расчет!A48," ",Расчет!B48))</f>
        <v/>
      </c>
      <c r="C33" s="23">
        <f>'[1]пленка, уголки, пластинки'!D134</f>
        <v>0</v>
      </c>
      <c r="D33" s="23">
        <f>'[1]пленка, уголки, пластинки'!E134</f>
        <v>0</v>
      </c>
      <c r="E33" s="23" t="e">
        <f>'[1]пленка, уголки, пластинки'!F134</f>
        <v>#VALUE!</v>
      </c>
      <c r="F33" s="23" t="str">
        <f>'[1]пленка, уголки, пластинки'!G134</f>
        <v>0+813</v>
      </c>
      <c r="G33" s="23">
        <f>'[1]пленка, уголки, пластинки'!H134</f>
        <v>0</v>
      </c>
      <c r="H33" s="25" t="str">
        <f>IF(Расчет!P48="","",Расчет!R48)</f>
        <v/>
      </c>
      <c r="I33" s="24" t="str">
        <f>IF(Расчет!P48="","",Расчет!S48)</f>
        <v/>
      </c>
      <c r="J33" s="23"/>
      <c r="K33" s="23" t="str">
        <f>IF(Расчет!P48="","",Расчет!D48)</f>
        <v/>
      </c>
      <c r="L33" s="20" t="str">
        <f>IF(Расчет!P48="","",IF(Расчет!Y48="ДА",CONCATENATE(Расчет!E48,"+",813),Расчет!E48))</f>
        <v/>
      </c>
      <c r="M33" s="22" t="str">
        <f>IF(Расчет!P48="","",Расчет!F48+Расчет!Z48)</f>
        <v/>
      </c>
      <c r="N33" s="20" t="str">
        <f>IF(Расчет!P48="","",Расчет!G48)</f>
        <v/>
      </c>
      <c r="O33" s="21" t="str">
        <f>IF(Расчет!P48="","",Расчет!H48)</f>
        <v/>
      </c>
      <c r="P33" s="20"/>
      <c r="Q33" s="19" t="str">
        <f>IF(Расчет!P48="","",Расчет!I48)</f>
        <v/>
      </c>
    </row>
    <row r="34" spans="2:17" ht="15" x14ac:dyDescent="0.25">
      <c r="B34" s="23" t="str">
        <f>IF(Расчет!P49="","",CONCATENATE(Расчет!A49," ",Расчет!B49))</f>
        <v/>
      </c>
      <c r="C34" s="23">
        <f>'[1]пленка, уголки, пластинки'!D135</f>
        <v>0</v>
      </c>
      <c r="D34" s="23">
        <f>'[1]пленка, уголки, пластинки'!E135</f>
        <v>0</v>
      </c>
      <c r="E34" s="23" t="e">
        <f>'[1]пленка, уголки, пластинки'!F135</f>
        <v>#VALUE!</v>
      </c>
      <c r="F34" s="23" t="str">
        <f>'[1]пленка, уголки, пластинки'!G135</f>
        <v>0+813</v>
      </c>
      <c r="G34" s="23">
        <f>'[1]пленка, уголки, пластинки'!H135</f>
        <v>0</v>
      </c>
      <c r="H34" s="25" t="str">
        <f>IF(Расчет!P49="","",Расчет!R49)</f>
        <v/>
      </c>
      <c r="I34" s="24" t="str">
        <f>IF(Расчет!P49="","",Расчет!S49)</f>
        <v/>
      </c>
      <c r="J34" s="23"/>
      <c r="K34" s="23" t="str">
        <f>IF(Расчет!P49="","",Расчет!D49)</f>
        <v/>
      </c>
      <c r="L34" s="20" t="str">
        <f>IF(Расчет!P49="","",IF(Расчет!Y49="ДА",CONCATENATE(Расчет!E49,"+",813),Расчет!E49))</f>
        <v/>
      </c>
      <c r="M34" s="22" t="str">
        <f>IF(Расчет!P49="","",Расчет!F49+Расчет!Z49)</f>
        <v/>
      </c>
      <c r="N34" s="20" t="str">
        <f>IF(Расчет!P49="","",Расчет!G49)</f>
        <v/>
      </c>
      <c r="O34" s="21" t="str">
        <f>IF(Расчет!P49="","",Расчет!H49)</f>
        <v/>
      </c>
      <c r="P34" s="20"/>
      <c r="Q34" s="19" t="str">
        <f>IF(Расчет!P49="","",Расчет!I49)</f>
        <v/>
      </c>
    </row>
    <row r="35" spans="2:17" ht="15" x14ac:dyDescent="0.25">
      <c r="B35" s="23" t="str">
        <f>IF(Расчет!P50="","",CONCATENATE(Расчет!A50," ",Расчет!B50))</f>
        <v/>
      </c>
      <c r="C35" s="23">
        <f>'[1]пленка, уголки, пластинки'!D136</f>
        <v>0</v>
      </c>
      <c r="D35" s="23">
        <f>'[1]пленка, уголки, пластинки'!E136</f>
        <v>0</v>
      </c>
      <c r="E35" s="23" t="e">
        <f>'[1]пленка, уголки, пластинки'!F136</f>
        <v>#VALUE!</v>
      </c>
      <c r="F35" s="23" t="str">
        <f>'[1]пленка, уголки, пластинки'!G136</f>
        <v>0+813</v>
      </c>
      <c r="G35" s="23">
        <f>'[1]пленка, уголки, пластинки'!H136</f>
        <v>0</v>
      </c>
      <c r="H35" s="25" t="str">
        <f>IF(Расчет!P50="","",Расчет!R50)</f>
        <v/>
      </c>
      <c r="I35" s="24" t="str">
        <f>IF(Расчет!P50="","",Расчет!S50)</f>
        <v/>
      </c>
      <c r="J35" s="23"/>
      <c r="K35" s="23" t="str">
        <f>IF(Расчет!P50="","",Расчет!D50)</f>
        <v/>
      </c>
      <c r="L35" s="20" t="str">
        <f>IF(Расчет!P50="","",IF(Расчет!Y50="ДА",CONCATENATE(Расчет!E50,"+",813),Расчет!E50))</f>
        <v/>
      </c>
      <c r="M35" s="22" t="str">
        <f>IF(Расчет!P50="","",Расчет!F50+Расчет!Z50)</f>
        <v/>
      </c>
      <c r="N35" s="20" t="str">
        <f>IF(Расчет!P50="","",Расчет!G50)</f>
        <v/>
      </c>
      <c r="O35" s="21" t="str">
        <f>IF(Расчет!P50="","",Расчет!H50)</f>
        <v/>
      </c>
      <c r="P35" s="20"/>
      <c r="Q35" s="19" t="str">
        <f>IF(Расчет!P50="","",Расчет!I50)</f>
        <v/>
      </c>
    </row>
    <row r="36" spans="2:17" thickBot="1" x14ac:dyDescent="0.3">
      <c r="B36" s="23" t="str">
        <f>IF(Расчет!P51="","",CONCATENATE(Расчет!A51," ",Расчет!B51))</f>
        <v/>
      </c>
      <c r="C36" s="23">
        <f>'[1]пленка, уголки, пластинки'!D137</f>
        <v>0</v>
      </c>
      <c r="D36" s="23">
        <f>'[1]пленка, уголки, пластинки'!E137</f>
        <v>0</v>
      </c>
      <c r="E36" s="23" t="e">
        <f>'[1]пленка, уголки, пластинки'!F137</f>
        <v>#VALUE!</v>
      </c>
      <c r="F36" s="23" t="str">
        <f>'[1]пленка, уголки, пластинки'!G137</f>
        <v>0+813</v>
      </c>
      <c r="G36" s="23">
        <f>'[1]пленка, уголки, пластинки'!H137</f>
        <v>0</v>
      </c>
      <c r="H36" s="25" t="str">
        <f>IF(Расчет!P51="","",Расчет!R51)</f>
        <v/>
      </c>
      <c r="I36" s="24" t="str">
        <f>IF(Расчет!P51="","",Расчет!S51)</f>
        <v/>
      </c>
      <c r="J36" s="23"/>
      <c r="K36" s="23" t="str">
        <f>IF(Расчет!P51="","",Расчет!D51)</f>
        <v/>
      </c>
      <c r="L36" s="20" t="str">
        <f>IF(Расчет!P51="","",IF(Расчет!Y51="ДА",CONCATENATE(Расчет!E51,"+",813),Расчет!E51))</f>
        <v/>
      </c>
      <c r="M36" s="22" t="str">
        <f>IF(Расчет!P51="","",Расчет!F51+Расчет!Z51)</f>
        <v/>
      </c>
      <c r="N36" s="20" t="str">
        <f>IF(Расчет!P51="","",Расчет!G51)</f>
        <v/>
      </c>
      <c r="O36" s="21" t="str">
        <f>IF(Расчет!P51="","",Расчет!H51)</f>
        <v/>
      </c>
      <c r="P36" s="20"/>
      <c r="Q36" s="19" t="str">
        <f>IF(Расчет!P51="","",Расчет!I51)</f>
        <v/>
      </c>
    </row>
    <row r="37" spans="2:17" thickBot="1" x14ac:dyDescent="0.3">
      <c r="B37" s="17"/>
      <c r="C37" s="18"/>
      <c r="D37" s="18"/>
      <c r="E37" s="18"/>
      <c r="F37" s="18"/>
      <c r="G37" s="18"/>
      <c r="H37" s="17"/>
      <c r="I37" s="16"/>
      <c r="J37" s="15"/>
      <c r="K37" s="15"/>
      <c r="L37" s="14" t="s">
        <v>41</v>
      </c>
      <c r="M37" s="13">
        <f>IF(M36="",SUM(M7:M36),"")</f>
        <v>33.595599999999997</v>
      </c>
      <c r="N37" s="12">
        <f t="shared" ref="N37:Q37" si="0">IF(N36="",SUM(N7:N36),"")</f>
        <v>20</v>
      </c>
      <c r="O37" s="12">
        <f t="shared" si="0"/>
        <v>160</v>
      </c>
      <c r="P37" s="12">
        <f t="shared" si="0"/>
        <v>0</v>
      </c>
      <c r="Q37" s="59">
        <f t="shared" si="0"/>
        <v>5</v>
      </c>
    </row>
    <row r="38" spans="2:17" x14ac:dyDescent="0.25">
      <c r="B38" s="108" t="s">
        <v>40</v>
      </c>
      <c r="C38" s="108"/>
      <c r="D38" s="108"/>
      <c r="E38" s="108"/>
      <c r="F38" s="108"/>
      <c r="G38" s="108"/>
      <c r="H38" s="108"/>
      <c r="I38" s="108"/>
    </row>
    <row r="39" spans="2:17" x14ac:dyDescent="0.25">
      <c r="B39" s="11"/>
      <c r="C39" s="11"/>
      <c r="D39" s="11"/>
      <c r="E39" s="11"/>
      <c r="F39" s="11"/>
      <c r="G39" s="11"/>
      <c r="H39" s="11"/>
      <c r="I39" s="11"/>
    </row>
    <row r="40" spans="2:17" x14ac:dyDescent="0.25">
      <c r="B40" s="108" t="s">
        <v>39</v>
      </c>
      <c r="C40" s="108"/>
      <c r="D40" s="108"/>
      <c r="E40" s="108"/>
      <c r="F40" s="108"/>
      <c r="G40" s="108"/>
      <c r="H40" s="108"/>
      <c r="I40" s="108"/>
    </row>
  </sheetData>
  <mergeCells count="17">
    <mergeCell ref="B1:P1"/>
    <mergeCell ref="B3:P3"/>
    <mergeCell ref="B5:B6"/>
    <mergeCell ref="C5:C6"/>
    <mergeCell ref="D5:D6"/>
    <mergeCell ref="E5:G5"/>
    <mergeCell ref="H5:H6"/>
    <mergeCell ref="I5:I6"/>
    <mergeCell ref="Q5:Q6"/>
    <mergeCell ref="B38:I38"/>
    <mergeCell ref="B40:I40"/>
    <mergeCell ref="J5:J6"/>
    <mergeCell ref="K5:K6"/>
    <mergeCell ref="L5:M5"/>
    <mergeCell ref="N5:N6"/>
    <mergeCell ref="O5:O6"/>
    <mergeCell ref="P5:P6"/>
  </mergeCells>
  <pageMargins left="0.47244094488188981" right="0.70866141732283472" top="0.35433070866141736" bottom="0.74803149606299213" header="0.31496062992125984" footer="0.19685039370078741"/>
  <pageSetup paperSize="9" scale="78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0"/>
  <sheetViews>
    <sheetView zoomScale="85" zoomScaleNormal="85" workbookViewId="0">
      <selection activeCell="Q3" sqref="Q3"/>
    </sheetView>
  </sheetViews>
  <sheetFormatPr defaultRowHeight="15.75" x14ac:dyDescent="0.25"/>
  <cols>
    <col min="2" max="2" width="12.7109375" style="10" customWidth="1"/>
    <col min="3" max="7" width="10.7109375" style="10" hidden="1" customWidth="1"/>
    <col min="8" max="8" width="19.5703125" style="10" customWidth="1"/>
    <col min="9" max="9" width="13.42578125" style="10" customWidth="1"/>
    <col min="10" max="10" width="11.85546875" style="10" hidden="1" customWidth="1"/>
    <col min="11" max="11" width="25" style="10" customWidth="1"/>
    <col min="12" max="12" width="17.5703125" style="10" customWidth="1"/>
    <col min="13" max="13" width="22.140625" style="10" customWidth="1"/>
    <col min="14" max="14" width="15.28515625" style="10" customWidth="1"/>
    <col min="15" max="15" width="16.140625" style="10" customWidth="1"/>
    <col min="16" max="16" width="10.7109375" style="10" hidden="1" customWidth="1"/>
    <col min="17" max="17" width="14.42578125" style="10" customWidth="1"/>
  </cols>
  <sheetData>
    <row r="1" spans="2:17" ht="18.75" x14ac:dyDescent="0.3">
      <c r="B1" s="115" t="s">
        <v>59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27"/>
    </row>
    <row r="2" spans="2:17" ht="18.75" x14ac:dyDescent="0.3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7"/>
    </row>
    <row r="3" spans="2:17" ht="16.5" thickBot="1" x14ac:dyDescent="0.3">
      <c r="B3" s="121" t="str">
        <f>Пленка!B3:P3</f>
        <v>Дата__11.02.20____№ смены_____2____ Ф.И.О. Оператора_____Комков И.А._______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27"/>
    </row>
    <row r="4" spans="2:17" ht="16.5" thickBot="1" x14ac:dyDescent="0.3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7"/>
    </row>
    <row r="5" spans="2:17" ht="15.75" customHeight="1" x14ac:dyDescent="0.25">
      <c r="B5" s="118" t="s">
        <v>58</v>
      </c>
      <c r="C5" s="109" t="s">
        <v>57</v>
      </c>
      <c r="D5" s="109" t="s">
        <v>56</v>
      </c>
      <c r="E5" s="111" t="s">
        <v>55</v>
      </c>
      <c r="F5" s="120"/>
      <c r="G5" s="112"/>
      <c r="H5" s="109" t="s">
        <v>13</v>
      </c>
      <c r="I5" s="109" t="s">
        <v>54</v>
      </c>
      <c r="J5" s="109" t="s">
        <v>53</v>
      </c>
      <c r="K5" s="109" t="s">
        <v>52</v>
      </c>
      <c r="L5" s="111" t="s">
        <v>51</v>
      </c>
      <c r="M5" s="112"/>
      <c r="N5" s="113" t="s">
        <v>50</v>
      </c>
      <c r="O5" s="113" t="s">
        <v>49</v>
      </c>
      <c r="P5" s="106" t="s">
        <v>48</v>
      </c>
      <c r="Q5" s="106" t="s">
        <v>47</v>
      </c>
    </row>
    <row r="6" spans="2:17" ht="32.25" thickBot="1" x14ac:dyDescent="0.3">
      <c r="B6" s="119"/>
      <c r="C6" s="110"/>
      <c r="D6" s="110"/>
      <c r="E6" s="26" t="s">
        <v>46</v>
      </c>
      <c r="F6" s="26" t="s">
        <v>45</v>
      </c>
      <c r="G6" s="26" t="s">
        <v>44</v>
      </c>
      <c r="H6" s="110"/>
      <c r="I6" s="110"/>
      <c r="J6" s="110"/>
      <c r="K6" s="110"/>
      <c r="L6" s="26" t="s">
        <v>43</v>
      </c>
      <c r="M6" s="26" t="s">
        <v>42</v>
      </c>
      <c r="N6" s="114"/>
      <c r="O6" s="114"/>
      <c r="P6" s="107"/>
      <c r="Q6" s="107"/>
    </row>
    <row r="7" spans="2:17" s="38" customFormat="1" ht="36" customHeight="1" x14ac:dyDescent="0.25">
      <c r="B7" s="23" t="str">
        <f>IF(Расчет!P52="","",CONCATENATE(Расчет!A52," ",Расчет!B52))</f>
        <v/>
      </c>
      <c r="C7" s="23">
        <f>'[1]пленка, уголки, пластинки'!D108</f>
        <v>0</v>
      </c>
      <c r="D7" s="23">
        <f>'[1]пленка, уголки, пластинки'!E108</f>
        <v>0</v>
      </c>
      <c r="E7" s="23">
        <f>'[1]пленка, уголки, пластинки'!F108</f>
        <v>0</v>
      </c>
      <c r="F7" s="23">
        <f>'[1]пленка, уголки, пластинки'!G108</f>
        <v>0</v>
      </c>
      <c r="G7" s="23">
        <f>'[1]пленка, уголки, пластинки'!H108</f>
        <v>0</v>
      </c>
      <c r="H7" s="25" t="str">
        <f>IF(Расчет!P52="","",Расчет!R52)</f>
        <v/>
      </c>
      <c r="I7" s="24" t="str">
        <f>IF(Расчет!P52="","",Расчет!S52)</f>
        <v/>
      </c>
      <c r="J7" s="23"/>
      <c r="K7" s="23" t="str">
        <f>IF(Расчет!P52="","",Расчет!D52)</f>
        <v/>
      </c>
      <c r="L7" s="20" t="str">
        <f>IF(Расчет!P52="","",IF(Расчет!Y52="ДА",CONCATENATE(Расчет!E52,"+",813),Расчет!E52))</f>
        <v/>
      </c>
      <c r="M7" s="22" t="str">
        <f>IF(Расчет!P52="","",Расчет!F52+Расчет!Z52)</f>
        <v/>
      </c>
      <c r="N7" s="20" t="str">
        <f>IF(Расчет!P52="","",Расчет!G52)</f>
        <v/>
      </c>
      <c r="O7" s="21" t="str">
        <f>IF(Расчет!P52="","",Расчет!H52)</f>
        <v/>
      </c>
      <c r="P7" s="20"/>
      <c r="Q7" s="19" t="str">
        <f>IF(Расчет!P52="","",Расчет!I52)</f>
        <v/>
      </c>
    </row>
    <row r="8" spans="2:17" ht="15" x14ac:dyDescent="0.25">
      <c r="B8" s="23" t="str">
        <f>IF(Расчет!P53="","",CONCATENATE(Расчет!A53," ",Расчет!B53))</f>
        <v/>
      </c>
      <c r="C8" s="23">
        <f>'[1]пленка, уголки, пластинки'!D109</f>
        <v>0</v>
      </c>
      <c r="D8" s="23">
        <f>'[1]пленка, уголки, пластинки'!E109</f>
        <v>0</v>
      </c>
      <c r="E8" s="23">
        <f>'[1]пленка, уголки, пластинки'!F109</f>
        <v>0</v>
      </c>
      <c r="F8" s="23">
        <f>'[1]пленка, уголки, пластинки'!G109</f>
        <v>0</v>
      </c>
      <c r="G8" s="23">
        <f>'[1]пленка, уголки, пластинки'!H109</f>
        <v>0</v>
      </c>
      <c r="H8" s="25" t="str">
        <f>IF(Расчет!P53="","",Расчет!R53)</f>
        <v/>
      </c>
      <c r="I8" s="24" t="str">
        <f>IF(Расчет!P53="","",Расчет!S53)</f>
        <v/>
      </c>
      <c r="J8" s="23"/>
      <c r="K8" s="23" t="str">
        <f>IF(Расчет!P53="","",Расчет!D53)</f>
        <v/>
      </c>
      <c r="L8" s="20" t="str">
        <f>IF(Расчет!P53="","",IF(Расчет!Y53="ДА",CONCATENATE(Расчет!E53,"+",813),Расчет!E53))</f>
        <v/>
      </c>
      <c r="M8" s="22" t="str">
        <f>IF(Расчет!P53="","",Расчет!F53+Расчет!Z53)</f>
        <v/>
      </c>
      <c r="N8" s="20" t="str">
        <f>IF(Расчет!P53="","",Расчет!G53)</f>
        <v/>
      </c>
      <c r="O8" s="21" t="str">
        <f>IF(Расчет!P53="","",Расчет!H53)</f>
        <v/>
      </c>
      <c r="P8" s="20"/>
      <c r="Q8" s="19" t="str">
        <f>IF(Расчет!P53="","",Расчет!I53)</f>
        <v/>
      </c>
    </row>
    <row r="9" spans="2:17" ht="15" x14ac:dyDescent="0.25">
      <c r="B9" s="23" t="str">
        <f>IF(Расчет!P54="","",CONCATENATE(Расчет!A54," ",Расчет!B54))</f>
        <v/>
      </c>
      <c r="C9" s="23">
        <f>'[1]пленка, уголки, пластинки'!D110</f>
        <v>0</v>
      </c>
      <c r="D9" s="23">
        <f>'[1]пленка, уголки, пластинки'!E110</f>
        <v>0</v>
      </c>
      <c r="E9" s="23">
        <f>'[1]пленка, уголки, пластинки'!F110</f>
        <v>0</v>
      </c>
      <c r="F9" s="23">
        <f>'[1]пленка, уголки, пластинки'!G110</f>
        <v>0</v>
      </c>
      <c r="G9" s="23">
        <f>'[1]пленка, уголки, пластинки'!H110</f>
        <v>0</v>
      </c>
      <c r="H9" s="25" t="str">
        <f>IF(Расчет!P54="","",Расчет!R54)</f>
        <v/>
      </c>
      <c r="I9" s="24" t="str">
        <f>IF(Расчет!P54="","",Расчет!S54)</f>
        <v/>
      </c>
      <c r="J9" s="23"/>
      <c r="K9" s="23" t="str">
        <f>IF(Расчет!P54="","",Расчет!D54)</f>
        <v/>
      </c>
      <c r="L9" s="20" t="str">
        <f>IF(Расчет!P54="","",IF(Расчет!Y54="ДА",CONCATENATE(Расчет!E54,"+",813),Расчет!E54))</f>
        <v/>
      </c>
      <c r="M9" s="22" t="str">
        <f>IF(Расчет!P54="","",Расчет!F54+Расчет!Z54)</f>
        <v/>
      </c>
      <c r="N9" s="20" t="str">
        <f>IF(Расчет!P54="","",Расчет!G54)</f>
        <v/>
      </c>
      <c r="O9" s="21" t="str">
        <f>IF(Расчет!P54="","",Расчет!H54)</f>
        <v/>
      </c>
      <c r="P9" s="20"/>
      <c r="Q9" s="19" t="str">
        <f>IF(Расчет!P54="","",Расчет!I54)</f>
        <v/>
      </c>
    </row>
    <row r="10" spans="2:17" ht="15" x14ac:dyDescent="0.25">
      <c r="B10" s="23" t="str">
        <f>IF(Расчет!P55="","",CONCATENATE(Расчет!A55," ",Расчет!B55))</f>
        <v/>
      </c>
      <c r="C10" s="23">
        <f>'[1]пленка, уголки, пластинки'!D111</f>
        <v>0</v>
      </c>
      <c r="D10" s="23">
        <f>'[1]пленка, уголки, пластинки'!E111</f>
        <v>0</v>
      </c>
      <c r="E10" s="23">
        <f>'[1]пленка, уголки, пластинки'!F111</f>
        <v>0</v>
      </c>
      <c r="F10" s="23">
        <f>'[1]пленка, уголки, пластинки'!G111</f>
        <v>0</v>
      </c>
      <c r="G10" s="23">
        <f>'[1]пленка, уголки, пластинки'!H111</f>
        <v>0</v>
      </c>
      <c r="H10" s="25" t="str">
        <f>IF(Расчет!P55="","",Расчет!R55)</f>
        <v/>
      </c>
      <c r="I10" s="24" t="str">
        <f>IF(Расчет!P55="","",Расчет!S55)</f>
        <v/>
      </c>
      <c r="J10" s="23"/>
      <c r="K10" s="23" t="str">
        <f>IF(Расчет!P55="","",Расчет!D55)</f>
        <v/>
      </c>
      <c r="L10" s="20" t="str">
        <f>IF(Расчет!P55="","",IF(Расчет!Y55="ДА",CONCATENATE(Расчет!E55,"+",813),Расчет!E55))</f>
        <v/>
      </c>
      <c r="M10" s="22" t="str">
        <f>IF(Расчет!P55="","",Расчет!F55+Расчет!Z55)</f>
        <v/>
      </c>
      <c r="N10" s="20" t="str">
        <f>IF(Расчет!P55="","",Расчет!G55)</f>
        <v/>
      </c>
      <c r="O10" s="21" t="str">
        <f>IF(Расчет!P55="","",Расчет!H55)</f>
        <v/>
      </c>
      <c r="P10" s="20"/>
      <c r="Q10" s="19" t="str">
        <f>IF(Расчет!P55="","",Расчет!I55)</f>
        <v/>
      </c>
    </row>
    <row r="11" spans="2:17" ht="15" x14ac:dyDescent="0.25">
      <c r="B11" s="23" t="str">
        <f>IF(Расчет!P56="","",CONCATENATE(Расчет!A56," ",Расчет!B56))</f>
        <v/>
      </c>
      <c r="C11" s="23">
        <f>'[1]пленка, уголки, пластинки'!D112</f>
        <v>0</v>
      </c>
      <c r="D11" s="23">
        <f>'[1]пленка, уголки, пластинки'!E112</f>
        <v>0</v>
      </c>
      <c r="E11" s="23">
        <f>'[1]пленка, уголки, пластинки'!F112</f>
        <v>0</v>
      </c>
      <c r="F11" s="23">
        <f>'[1]пленка, уголки, пластинки'!G112</f>
        <v>0</v>
      </c>
      <c r="G11" s="23">
        <f>'[1]пленка, уголки, пластинки'!H112</f>
        <v>0</v>
      </c>
      <c r="H11" s="25" t="str">
        <f>IF(Расчет!P56="","",Расчет!R56)</f>
        <v/>
      </c>
      <c r="I11" s="24" t="str">
        <f>IF(Расчет!P56="","",Расчет!S56)</f>
        <v/>
      </c>
      <c r="J11" s="23"/>
      <c r="K11" s="23" t="str">
        <f>IF(Расчет!P56="","",Расчет!D56)</f>
        <v/>
      </c>
      <c r="L11" s="20" t="str">
        <f>IF(Расчет!P56="","",IF(Расчет!Y56="ДА",CONCATENATE(Расчет!E56,"+",813),Расчет!E56))</f>
        <v/>
      </c>
      <c r="M11" s="22" t="str">
        <f>IF(Расчет!P56="","",Расчет!F56+Расчет!Z56)</f>
        <v/>
      </c>
      <c r="N11" s="20" t="str">
        <f>IF(Расчет!P56="","",Расчет!G56)</f>
        <v/>
      </c>
      <c r="O11" s="21" t="str">
        <f>IF(Расчет!P56="","",Расчет!H56)</f>
        <v/>
      </c>
      <c r="P11" s="20"/>
      <c r="Q11" s="19" t="str">
        <f>IF(Расчет!P56="","",Расчет!I56)</f>
        <v/>
      </c>
    </row>
    <row r="12" spans="2:17" ht="15" x14ac:dyDescent="0.25">
      <c r="B12" s="23" t="str">
        <f>IF(Расчет!P57="","",CONCATENATE(Расчет!A57," ",Расчет!B57))</f>
        <v/>
      </c>
      <c r="C12" s="23">
        <f>'[1]пленка, уголки, пластинки'!D113</f>
        <v>0</v>
      </c>
      <c r="D12" s="23">
        <f>'[1]пленка, уголки, пластинки'!E113</f>
        <v>0</v>
      </c>
      <c r="E12" s="23">
        <f>'[1]пленка, уголки, пластинки'!F113</f>
        <v>0</v>
      </c>
      <c r="F12" s="23">
        <f>'[1]пленка, уголки, пластинки'!G113</f>
        <v>0</v>
      </c>
      <c r="G12" s="23">
        <f>'[1]пленка, уголки, пластинки'!H113</f>
        <v>0</v>
      </c>
      <c r="H12" s="25" t="str">
        <f>IF(Расчет!P57="","",Расчет!R57)</f>
        <v/>
      </c>
      <c r="I12" s="24" t="str">
        <f>IF(Расчет!P57="","",Расчет!S57)</f>
        <v/>
      </c>
      <c r="J12" s="23"/>
      <c r="K12" s="23" t="str">
        <f>IF(Расчет!P57="","",Расчет!D57)</f>
        <v/>
      </c>
      <c r="L12" s="20" t="str">
        <f>IF(Расчет!P57="","",IF(Расчет!Y57="ДА",CONCATENATE(Расчет!E57,"+",813),Расчет!E57))</f>
        <v/>
      </c>
      <c r="M12" s="22" t="str">
        <f>IF(Расчет!P57="","",Расчет!F57+Расчет!Z57)</f>
        <v/>
      </c>
      <c r="N12" s="20" t="str">
        <f>IF(Расчет!P57="","",Расчет!G57)</f>
        <v/>
      </c>
      <c r="O12" s="21" t="str">
        <f>IF(Расчет!P57="","",Расчет!H57)</f>
        <v/>
      </c>
      <c r="P12" s="20"/>
      <c r="Q12" s="19" t="str">
        <f>IF(Расчет!P57="","",Расчет!I57)</f>
        <v/>
      </c>
    </row>
    <row r="13" spans="2:17" ht="15" x14ac:dyDescent="0.25">
      <c r="B13" s="23" t="str">
        <f>IF(Расчет!P58="","",CONCATENATE(Расчет!A58," ",Расчет!B58))</f>
        <v/>
      </c>
      <c r="C13" s="23">
        <f>'[1]пленка, уголки, пластинки'!D114</f>
        <v>0</v>
      </c>
      <c r="D13" s="23">
        <f>'[1]пленка, уголки, пластинки'!E114</f>
        <v>0</v>
      </c>
      <c r="E13" s="23">
        <f>'[1]пленка, уголки, пластинки'!F114</f>
        <v>0</v>
      </c>
      <c r="F13" s="23">
        <f>'[1]пленка, уголки, пластинки'!G114</f>
        <v>0</v>
      </c>
      <c r="G13" s="23">
        <f>'[1]пленка, уголки, пластинки'!H114</f>
        <v>0</v>
      </c>
      <c r="H13" s="25" t="str">
        <f>IF(Расчет!P58="","",Расчет!R58)</f>
        <v/>
      </c>
      <c r="I13" s="24" t="str">
        <f>IF(Расчет!P58="","",Расчет!S58)</f>
        <v/>
      </c>
      <c r="J13" s="23"/>
      <c r="K13" s="23" t="str">
        <f>IF(Расчет!P58="","",Расчет!D58)</f>
        <v/>
      </c>
      <c r="L13" s="20" t="str">
        <f>IF(Расчет!P58="","",IF(Расчет!Y58="ДА",CONCATENATE(Расчет!E58,"+",813),Расчет!E58))</f>
        <v/>
      </c>
      <c r="M13" s="22" t="str">
        <f>IF(Расчет!P58="","",Расчет!F58+Расчет!Z58)</f>
        <v/>
      </c>
      <c r="N13" s="20" t="str">
        <f>IF(Расчет!P58="","",Расчет!G58)</f>
        <v/>
      </c>
      <c r="O13" s="21" t="str">
        <f>IF(Расчет!P58="","",Расчет!H58)</f>
        <v/>
      </c>
      <c r="P13" s="20"/>
      <c r="Q13" s="19" t="str">
        <f>IF(Расчет!P58="","",Расчет!I58)</f>
        <v/>
      </c>
    </row>
    <row r="14" spans="2:17" ht="15" x14ac:dyDescent="0.25">
      <c r="B14" s="23" t="str">
        <f>IF(Расчет!P59="","",CONCATENATE(Расчет!A59," ",Расчет!B59))</f>
        <v/>
      </c>
      <c r="C14" s="23">
        <f>'[1]пленка, уголки, пластинки'!D115</f>
        <v>0</v>
      </c>
      <c r="D14" s="23">
        <f>'[1]пленка, уголки, пластинки'!E115</f>
        <v>0</v>
      </c>
      <c r="E14" s="23">
        <f>'[1]пленка, уголки, пластинки'!F115</f>
        <v>0</v>
      </c>
      <c r="F14" s="23">
        <f>'[1]пленка, уголки, пластинки'!G115</f>
        <v>0</v>
      </c>
      <c r="G14" s="23" t="str">
        <f>'[1]пленка, уголки, пластинки'!H115</f>
        <v>ИТОГО:</v>
      </c>
      <c r="H14" s="25" t="str">
        <f>IF(Расчет!P59="","",Расчет!R59)</f>
        <v/>
      </c>
      <c r="I14" s="24" t="str">
        <f>IF(Расчет!P59="","",Расчет!S59)</f>
        <v/>
      </c>
      <c r="J14" s="23"/>
      <c r="K14" s="23" t="str">
        <f>IF(Расчет!P59="","",Расчет!D59)</f>
        <v/>
      </c>
      <c r="L14" s="20" t="str">
        <f>IF(Расчет!P59="","",IF(Расчет!Y59="ДА",CONCATENATE(Расчет!E59,"+",813),Расчет!E59))</f>
        <v/>
      </c>
      <c r="M14" s="22" t="str">
        <f>IF(Расчет!P59="","",Расчет!F59+Расчет!Z59)</f>
        <v/>
      </c>
      <c r="N14" s="20" t="str">
        <f>IF(Расчет!P59="","",Расчет!G59)</f>
        <v/>
      </c>
      <c r="O14" s="21" t="str">
        <f>IF(Расчет!P59="","",Расчет!H59)</f>
        <v/>
      </c>
      <c r="P14" s="20"/>
      <c r="Q14" s="19" t="str">
        <f>IF(Расчет!P59="","",Расчет!I59)</f>
        <v/>
      </c>
    </row>
    <row r="15" spans="2:17" ht="15" x14ac:dyDescent="0.25">
      <c r="B15" s="23" t="str">
        <f>IF(Расчет!P60="","",CONCATENATE(Расчет!A60," ",Расчет!B60))</f>
        <v/>
      </c>
      <c r="C15" s="23" t="str">
        <f>'[1]пленка, уголки, пластинки'!D116</f>
        <v>Длина пачки</v>
      </c>
      <c r="D15" s="23" t="str">
        <f>'[1]пленка, уголки, пластинки'!E116</f>
        <v>кол-во пачек</v>
      </c>
      <c r="E15" s="23" t="str">
        <f>'[1]пленка, уголки, пластинки'!F116</f>
        <v>Наим. пленки</v>
      </c>
      <c r="F15" s="23" t="str">
        <f>'[1]пленка, уголки, пластинки'!G116</f>
        <v>шир. Пленки (мм)</v>
      </c>
      <c r="G15" s="23" t="str">
        <f>'[1]пленка, уголки, пластинки'!H116</f>
        <v>площадь пленки</v>
      </c>
      <c r="H15" s="25" t="str">
        <f>IF(Расчет!P60="","",Расчет!R60)</f>
        <v/>
      </c>
      <c r="I15" s="24" t="str">
        <f>IF(Расчет!P60="","",Расчет!S60)</f>
        <v/>
      </c>
      <c r="J15" s="23"/>
      <c r="K15" s="23" t="str">
        <f>IF(Расчет!P60="","",Расчет!D60)</f>
        <v/>
      </c>
      <c r="L15" s="20" t="str">
        <f>IF(Расчет!P60="","",IF(Расчет!Y60="ДА",CONCATENATE(Расчет!E60,"+",813),Расчет!E60))</f>
        <v/>
      </c>
      <c r="M15" s="22" t="str">
        <f>IF(Расчет!P60="","",Расчет!F60+Расчет!Z60)</f>
        <v/>
      </c>
      <c r="N15" s="20" t="str">
        <f>IF(Расчет!P60="","",Расчет!G60)</f>
        <v/>
      </c>
      <c r="O15" s="21" t="str">
        <f>IF(Расчет!P60="","",Расчет!H60)</f>
        <v/>
      </c>
      <c r="P15" s="20"/>
      <c r="Q15" s="19" t="str">
        <f>IF(Расчет!P60="","",Расчет!I60)</f>
        <v/>
      </c>
    </row>
    <row r="16" spans="2:17" ht="15" x14ac:dyDescent="0.25">
      <c r="B16" s="23" t="str">
        <f>IF(Расчет!P61="","",CONCATENATE(Расчет!A61," ",Расчет!B61))</f>
        <v/>
      </c>
      <c r="C16" s="23">
        <f>'[1]пленка, уголки, пластинки'!D117</f>
        <v>12000</v>
      </c>
      <c r="D16" s="23">
        <f>'[1]пленка, уголки, пластинки'!E117</f>
        <v>4</v>
      </c>
      <c r="E16" s="23" t="str">
        <f>'[1]пленка, уголки, пластинки'!F117</f>
        <v>Ultralam</v>
      </c>
      <c r="F16" s="23">
        <f>'[1]пленка, уголки, пластинки'!G117</f>
        <v>1778</v>
      </c>
      <c r="G16" s="23">
        <f>'[1]пленка, уголки, пластинки'!H117</f>
        <v>92.029279999999986</v>
      </c>
      <c r="H16" s="25" t="str">
        <f>IF(Расчет!P61="","",Расчет!R61)</f>
        <v/>
      </c>
      <c r="I16" s="24" t="str">
        <f>IF(Расчет!P61="","",Расчет!S61)</f>
        <v/>
      </c>
      <c r="J16" s="23"/>
      <c r="K16" s="23" t="str">
        <f>IF(Расчет!P61="","",Расчет!D61)</f>
        <v/>
      </c>
      <c r="L16" s="20" t="str">
        <f>IF(Расчет!P61="","",IF(Расчет!Y61="ДА",CONCATENATE(Расчет!E61,"+",813),Расчет!E61))</f>
        <v/>
      </c>
      <c r="M16" s="22" t="str">
        <f>IF(Расчет!P61="","",Расчет!F61+Расчет!Z61)</f>
        <v/>
      </c>
      <c r="N16" s="20" t="str">
        <f>IF(Расчет!P61="","",Расчет!G61)</f>
        <v/>
      </c>
      <c r="O16" s="21" t="str">
        <f>IF(Расчет!P61="","",Расчет!H61)</f>
        <v/>
      </c>
      <c r="P16" s="20"/>
      <c r="Q16" s="19" t="str">
        <f>IF(Расчет!P61="","",Расчет!I61)</f>
        <v/>
      </c>
    </row>
    <row r="17" spans="2:17" ht="15" x14ac:dyDescent="0.25">
      <c r="B17" s="23" t="str">
        <f>IF(Расчет!P62="","",CONCATENATE(Расчет!A62," ",Расчет!B62))</f>
        <v/>
      </c>
      <c r="C17" s="23">
        <f>'[1]пленка, уголки, пластинки'!D118</f>
        <v>11400</v>
      </c>
      <c r="D17" s="23">
        <f>'[1]пленка, уголки, пластинки'!E118</f>
        <v>1</v>
      </c>
      <c r="E17" s="23" t="str">
        <f>'[1]пленка, уголки, пластинки'!F118</f>
        <v>Ultralam</v>
      </c>
      <c r="F17" s="23">
        <f>'[1]пленка, уголки, пластинки'!G118</f>
        <v>1778</v>
      </c>
      <c r="G17" s="23">
        <f>'[1]пленка, уголки, пластинки'!H118</f>
        <v>20.269200000000001</v>
      </c>
      <c r="H17" s="25" t="str">
        <f>IF(Расчет!P62="","",Расчет!R62)</f>
        <v/>
      </c>
      <c r="I17" s="24" t="str">
        <f>IF(Расчет!P62="","",Расчет!S62)</f>
        <v/>
      </c>
      <c r="J17" s="23"/>
      <c r="K17" s="23" t="str">
        <f>IF(Расчет!P62="","",Расчет!D62)</f>
        <v/>
      </c>
      <c r="L17" s="20" t="str">
        <f>IF(Расчет!P62="","",IF(Расчет!Y62="ДА",CONCATENATE(Расчет!E62,"+",813),Расчет!E62))</f>
        <v/>
      </c>
      <c r="M17" s="22" t="str">
        <f>IF(Расчет!P62="","",Расчет!F62+Расчет!Z62)</f>
        <v/>
      </c>
      <c r="N17" s="20" t="str">
        <f>IF(Расчет!P62="","",Расчет!G62)</f>
        <v/>
      </c>
      <c r="O17" s="21" t="str">
        <f>IF(Расчет!P62="","",Расчет!H62)</f>
        <v/>
      </c>
      <c r="P17" s="20"/>
      <c r="Q17" s="19" t="str">
        <f>IF(Расчет!P62="","",Расчет!I62)</f>
        <v/>
      </c>
    </row>
    <row r="18" spans="2:17" ht="15" x14ac:dyDescent="0.25">
      <c r="B18" s="23" t="str">
        <f>IF(Расчет!P63="","",CONCATENATE(Расчет!A63," ",Расчет!B63))</f>
        <v/>
      </c>
      <c r="C18" s="23">
        <f>'[1]пленка, уголки, пластинки'!D119</f>
        <v>10800</v>
      </c>
      <c r="D18" s="23">
        <f>'[1]пленка, уголки, пластинки'!E119</f>
        <v>2</v>
      </c>
      <c r="E18" s="23" t="str">
        <f>'[1]пленка, уголки, пластинки'!F119</f>
        <v>Ultralam</v>
      </c>
      <c r="F18" s="23">
        <f>'[1]пленка, уголки, пластинки'!G119</f>
        <v>1778</v>
      </c>
      <c r="G18" s="23">
        <f>'[1]пленка, уголки, пластинки'!H119</f>
        <v>41.747439999999997</v>
      </c>
      <c r="H18" s="25" t="str">
        <f>IF(Расчет!P63="","",Расчет!R63)</f>
        <v/>
      </c>
      <c r="I18" s="24" t="str">
        <f>IF(Расчет!P63="","",Расчет!S63)</f>
        <v/>
      </c>
      <c r="J18" s="23"/>
      <c r="K18" s="23" t="str">
        <f>IF(Расчет!P63="","",Расчет!D63)</f>
        <v/>
      </c>
      <c r="L18" s="20" t="str">
        <f>IF(Расчет!P63="","",IF(Расчет!Y63="ДА",CONCATENATE(Расчет!E63,"+",813),Расчет!E63))</f>
        <v/>
      </c>
      <c r="M18" s="22" t="str">
        <f>IF(Расчет!P63="","",Расчет!F63+Расчет!Z63)</f>
        <v/>
      </c>
      <c r="N18" s="20" t="str">
        <f>IF(Расчет!P63="","",Расчет!G63)</f>
        <v/>
      </c>
      <c r="O18" s="21" t="str">
        <f>IF(Расчет!P63="","",Расчет!H63)</f>
        <v/>
      </c>
      <c r="P18" s="20"/>
      <c r="Q18" s="19" t="str">
        <f>IF(Расчет!P63="","",Расчет!I63)</f>
        <v/>
      </c>
    </row>
    <row r="19" spans="2:17" ht="15" x14ac:dyDescent="0.25">
      <c r="B19" s="23" t="str">
        <f>IF(Расчет!P64="","",CONCATENATE(Расчет!A64," ",Расчет!B64))</f>
        <v/>
      </c>
      <c r="C19" s="23">
        <f>'[1]пленка, уголки, пластинки'!D120</f>
        <v>12000</v>
      </c>
      <c r="D19" s="23">
        <f>'[1]пленка, уголки, пластинки'!E120</f>
        <v>6</v>
      </c>
      <c r="E19" s="23" t="str">
        <f>'[1]пленка, уголки, пластинки'!F120</f>
        <v>Ultralam</v>
      </c>
      <c r="F19" s="23">
        <f>'[1]пленка, уголки, пластинки'!G120</f>
        <v>1575</v>
      </c>
      <c r="G19" s="23">
        <f>'[1]пленка, уголки, пластинки'!H120</f>
        <v>122.28299999999997</v>
      </c>
      <c r="H19" s="25" t="str">
        <f>IF(Расчет!P64="","",Расчет!R64)</f>
        <v/>
      </c>
      <c r="I19" s="24" t="str">
        <f>IF(Расчет!P64="","",Расчет!S64)</f>
        <v/>
      </c>
      <c r="J19" s="23"/>
      <c r="K19" s="23" t="str">
        <f>IF(Расчет!P64="","",Расчет!D64)</f>
        <v/>
      </c>
      <c r="L19" s="20" t="str">
        <f>IF(Расчет!P64="","",IF(Расчет!Y64="ДА",CONCATENATE(Расчет!E64,"+",813),Расчет!E64))</f>
        <v/>
      </c>
      <c r="M19" s="22" t="str">
        <f>IF(Расчет!P64="","",Расчет!F64+Расчет!Z64)</f>
        <v/>
      </c>
      <c r="N19" s="20" t="str">
        <f>IF(Расчет!P64="","",Расчет!G64)</f>
        <v/>
      </c>
      <c r="O19" s="21" t="str">
        <f>IF(Расчет!P64="","",Расчет!H64)</f>
        <v/>
      </c>
      <c r="P19" s="20"/>
      <c r="Q19" s="19" t="str">
        <f>IF(Расчет!P64="","",Расчет!I64)</f>
        <v/>
      </c>
    </row>
    <row r="20" spans="2:17" ht="15" x14ac:dyDescent="0.25">
      <c r="B20" s="23" t="str">
        <f>IF(Расчет!P65="","",CONCATENATE(Расчет!A65," ",Расчет!B65))</f>
        <v/>
      </c>
      <c r="C20" s="23">
        <f>'[1]пленка, уголки, пластинки'!D121</f>
        <v>3100</v>
      </c>
      <c r="D20" s="23">
        <f>'[1]пленка, уголки, пластинки'!E121</f>
        <v>1</v>
      </c>
      <c r="E20" s="23" t="str">
        <f>'[1]пленка, уголки, пластинки'!F121</f>
        <v>Ultralam</v>
      </c>
      <c r="F20" s="23">
        <f>'[1]пленка, уголки, пластинки'!G121</f>
        <v>1880</v>
      </c>
      <c r="G20" s="23">
        <f>'[1]пленка, уголки, пластинки'!H121</f>
        <v>7.6854399999999998</v>
      </c>
      <c r="H20" s="25" t="str">
        <f>IF(Расчет!P65="","",Расчет!R65)</f>
        <v/>
      </c>
      <c r="I20" s="24" t="str">
        <f>IF(Расчет!P65="","",Расчет!S65)</f>
        <v/>
      </c>
      <c r="J20" s="23"/>
      <c r="K20" s="23" t="str">
        <f>IF(Расчет!P65="","",Расчет!D65)</f>
        <v/>
      </c>
      <c r="L20" s="20" t="str">
        <f>IF(Расчет!P65="","",IF(Расчет!Y65="ДА",CONCATENATE(Расчет!E65,"+",813),Расчет!E65))</f>
        <v/>
      </c>
      <c r="M20" s="22" t="str">
        <f>IF(Расчет!P65="","",Расчет!F65+Расчет!Z65)</f>
        <v/>
      </c>
      <c r="N20" s="20" t="str">
        <f>IF(Расчет!P65="","",Расчет!G65)</f>
        <v/>
      </c>
      <c r="O20" s="21" t="str">
        <f>IF(Расчет!P65="","",Расчет!H65)</f>
        <v/>
      </c>
      <c r="P20" s="20"/>
      <c r="Q20" s="19" t="str">
        <f>IF(Расчет!P65="","",Расчет!I65)</f>
        <v/>
      </c>
    </row>
    <row r="21" spans="2:17" ht="15" x14ac:dyDescent="0.25">
      <c r="B21" s="23" t="str">
        <f>IF(Расчет!P66="","",CONCATENATE(Расчет!A66," ",Расчет!B66))</f>
        <v/>
      </c>
      <c r="C21" s="23">
        <f>'[1]пленка, уголки, пластинки'!D122</f>
        <v>2000</v>
      </c>
      <c r="D21" s="23">
        <f>'[1]пленка, уголки, пластинки'!E122</f>
        <v>1</v>
      </c>
      <c r="E21" s="23" t="str">
        <f>'[1]пленка, уголки, пластинки'!F122</f>
        <v>Ultralam</v>
      </c>
      <c r="F21" s="23">
        <f>'[1]пленка, уголки, пластинки'!G122</f>
        <v>1778</v>
      </c>
      <c r="G21" s="23">
        <f>'[1]пленка, уголки, пластинки'!H122</f>
        <v>5.1739800000000002</v>
      </c>
      <c r="H21" s="25" t="str">
        <f>IF(Расчет!P66="","",Расчет!R66)</f>
        <v/>
      </c>
      <c r="I21" s="24" t="str">
        <f>IF(Расчет!P66="","",Расчет!S66)</f>
        <v/>
      </c>
      <c r="J21" s="23"/>
      <c r="K21" s="23" t="str">
        <f>IF(Расчет!P66="","",Расчет!D66)</f>
        <v/>
      </c>
      <c r="L21" s="20" t="str">
        <f>IF(Расчет!P66="","",IF(Расчет!Y66="ДА",CONCATENATE(Расчет!E66,"+",813),Расчет!E66))</f>
        <v/>
      </c>
      <c r="M21" s="22" t="str">
        <f>IF(Расчет!P66="","",Расчет!F66+Расчет!Z66)</f>
        <v/>
      </c>
      <c r="N21" s="20" t="str">
        <f>IF(Расчет!P66="","",Расчет!G66)</f>
        <v/>
      </c>
      <c r="O21" s="21" t="str">
        <f>IF(Расчет!P66="","",Расчет!H66)</f>
        <v/>
      </c>
      <c r="P21" s="20"/>
      <c r="Q21" s="19" t="str">
        <f>IF(Расчет!P66="","",Расчет!I66)</f>
        <v/>
      </c>
    </row>
    <row r="22" spans="2:17" ht="15" x14ac:dyDescent="0.25">
      <c r="B22" s="23" t="str">
        <f>IF(Расчет!P67="","",CONCATENATE(Расчет!A67," ",Расчет!B67))</f>
        <v/>
      </c>
      <c r="C22" s="23">
        <f>'[1]пленка, уголки, пластинки'!D123</f>
        <v>11400</v>
      </c>
      <c r="D22" s="23">
        <f>'[1]пленка, уголки, пластинки'!E123</f>
        <v>1</v>
      </c>
      <c r="E22" s="23" t="str">
        <f>'[1]пленка, уголки, пластинки'!F123</f>
        <v>Ultralam</v>
      </c>
      <c r="F22" s="23">
        <f>'[1]пленка, уголки, пластинки'!G123</f>
        <v>1575</v>
      </c>
      <c r="G22" s="23">
        <f>'[1]пленка, уголки, пластинки'!H123</f>
        <v>19.1205</v>
      </c>
      <c r="H22" s="25" t="str">
        <f>IF(Расчет!P67="","",Расчет!R67)</f>
        <v/>
      </c>
      <c r="I22" s="24" t="str">
        <f>IF(Расчет!P67="","",Расчет!S67)</f>
        <v/>
      </c>
      <c r="J22" s="23"/>
      <c r="K22" s="23" t="str">
        <f>IF(Расчет!P67="","",Расчет!D67)</f>
        <v/>
      </c>
      <c r="L22" s="20" t="str">
        <f>IF(Расчет!P67="","",IF(Расчет!Y67="ДА",CONCATENATE(Расчет!E67,"+",813),Расчет!E67))</f>
        <v/>
      </c>
      <c r="M22" s="22" t="str">
        <f>IF(Расчет!P67="","",Расчет!F67+Расчет!Z67)</f>
        <v/>
      </c>
      <c r="N22" s="20" t="str">
        <f>IF(Расчет!P67="","",Расчет!G67)</f>
        <v/>
      </c>
      <c r="O22" s="21" t="str">
        <f>IF(Расчет!P67="","",Расчет!H67)</f>
        <v/>
      </c>
      <c r="P22" s="20"/>
      <c r="Q22" s="19" t="str">
        <f>IF(Расчет!P67="","",Расчет!I67)</f>
        <v/>
      </c>
    </row>
    <row r="23" spans="2:17" ht="15" x14ac:dyDescent="0.25">
      <c r="B23" s="23" t="str">
        <f>IF(Расчет!P68="","",CONCATENATE(Расчет!A68," ",Расчет!B68))</f>
        <v/>
      </c>
      <c r="C23" s="23">
        <f>'[1]пленка, уголки, пластинки'!D124</f>
        <v>10800</v>
      </c>
      <c r="D23" s="23">
        <f>'[1]пленка, уголки, пластинки'!E124</f>
        <v>2</v>
      </c>
      <c r="E23" s="23" t="str">
        <f>'[1]пленка, уголки, пластинки'!F124</f>
        <v>Ultralam</v>
      </c>
      <c r="F23" s="23">
        <f>'[1]пленка, уголки, пластинки'!G124</f>
        <v>1575</v>
      </c>
      <c r="G23" s="23">
        <f>'[1]пленка, уголки, пластинки'!H124</f>
        <v>36.350999999999999</v>
      </c>
      <c r="H23" s="25" t="str">
        <f>IF(Расчет!P68="","",Расчет!R68)</f>
        <v/>
      </c>
      <c r="I23" s="24" t="str">
        <f>IF(Расчет!P68="","",Расчет!S68)</f>
        <v/>
      </c>
      <c r="J23" s="23"/>
      <c r="K23" s="23" t="str">
        <f>IF(Расчет!P68="","",Расчет!D68)</f>
        <v/>
      </c>
      <c r="L23" s="20" t="str">
        <f>IF(Расчет!P68="","",IF(Расчет!Y68="ДА",CONCATENATE(Расчет!E68,"+",813),Расчет!E68))</f>
        <v/>
      </c>
      <c r="M23" s="22" t="str">
        <f>IF(Расчет!P68="","",Расчет!F68+Расчет!Z68)</f>
        <v/>
      </c>
      <c r="N23" s="20" t="str">
        <f>IF(Расчет!P68="","",Расчет!G68)</f>
        <v/>
      </c>
      <c r="O23" s="21" t="str">
        <f>IF(Расчет!P68="","",Расчет!H68)</f>
        <v/>
      </c>
      <c r="P23" s="20"/>
      <c r="Q23" s="19" t="str">
        <f>IF(Расчет!P68="","",Расчет!I68)</f>
        <v/>
      </c>
    </row>
    <row r="24" spans="2:17" ht="15" x14ac:dyDescent="0.25">
      <c r="B24" s="23" t="str">
        <f>IF(Расчет!P69="","",CONCATENATE(Расчет!A69," ",Расчет!B69))</f>
        <v/>
      </c>
      <c r="C24" s="23">
        <f>'[1]пленка, уголки, пластинки'!D125</f>
        <v>12000</v>
      </c>
      <c r="D24" s="23">
        <f>'[1]пленка, уголки, пластинки'!E125</f>
        <v>6</v>
      </c>
      <c r="E24" s="23" t="str">
        <f>'[1]пленка, уголки, пластинки'!F125</f>
        <v>Ultralam</v>
      </c>
      <c r="F24" s="23">
        <f>'[1]пленка, уголки, пластинки'!G125</f>
        <v>1575</v>
      </c>
      <c r="G24" s="23">
        <f>'[1]пленка, уголки, пластинки'!H125</f>
        <v>115.28999999999998</v>
      </c>
      <c r="H24" s="25" t="str">
        <f>IF(Расчет!P69="","",Расчет!R69)</f>
        <v/>
      </c>
      <c r="I24" s="24" t="str">
        <f>IF(Расчет!P69="","",Расчет!S69)</f>
        <v/>
      </c>
      <c r="J24" s="23"/>
      <c r="K24" s="23" t="str">
        <f>IF(Расчет!P69="","",Расчет!D69)</f>
        <v/>
      </c>
      <c r="L24" s="20" t="str">
        <f>IF(Расчет!P69="","",IF(Расчет!Y69="ДА",CONCATENATE(Расчет!E69,"+",813),Расчет!E69))</f>
        <v/>
      </c>
      <c r="M24" s="22" t="str">
        <f>IF(Расчет!P69="","",Расчет!F69+Расчет!Z69)</f>
        <v/>
      </c>
      <c r="N24" s="20" t="str">
        <f>IF(Расчет!P69="","",Расчет!G69)</f>
        <v/>
      </c>
      <c r="O24" s="21" t="str">
        <f>IF(Расчет!P69="","",Расчет!H69)</f>
        <v/>
      </c>
      <c r="P24" s="20"/>
      <c r="Q24" s="19" t="str">
        <f>IF(Расчет!P69="","",Расчет!I69)</f>
        <v/>
      </c>
    </row>
    <row r="25" spans="2:17" ht="15" x14ac:dyDescent="0.25">
      <c r="B25" s="23" t="str">
        <f>IF(Расчет!P70="","",CONCATENATE(Расчет!A70," ",Расчет!B70))</f>
        <v/>
      </c>
      <c r="C25" s="23">
        <f>'[1]пленка, уголки, пластинки'!D126</f>
        <v>10800</v>
      </c>
      <c r="D25" s="23">
        <f>'[1]пленка, уголки, пластинки'!E126</f>
        <v>2</v>
      </c>
      <c r="E25" s="23" t="str">
        <f>'[1]пленка, уголки, пластинки'!F126</f>
        <v>Ultralam</v>
      </c>
      <c r="F25" s="23">
        <f>'[1]пленка, уголки, пластинки'!G126</f>
        <v>1575</v>
      </c>
      <c r="G25" s="23">
        <f>'[1]пленка, уголки, пластинки'!H126</f>
        <v>34.65</v>
      </c>
      <c r="H25" s="25" t="str">
        <f>IF(Расчет!P70="","",Расчет!R70)</f>
        <v/>
      </c>
      <c r="I25" s="24" t="str">
        <f>IF(Расчет!P70="","",Расчет!S70)</f>
        <v/>
      </c>
      <c r="J25" s="23"/>
      <c r="K25" s="23" t="str">
        <f>IF(Расчет!P70="","",Расчет!D70)</f>
        <v/>
      </c>
      <c r="L25" s="20" t="str">
        <f>IF(Расчет!P70="","",IF(Расчет!Y70="ДА",CONCATENATE(Расчет!E70,"+",813),Расчет!E70))</f>
        <v/>
      </c>
      <c r="M25" s="22" t="str">
        <f>IF(Расчет!P70="","",Расчет!F70+Расчет!Z70)</f>
        <v/>
      </c>
      <c r="N25" s="20" t="str">
        <f>IF(Расчет!P70="","",Расчет!G70)</f>
        <v/>
      </c>
      <c r="O25" s="21" t="str">
        <f>IF(Расчет!P70="","",Расчет!H70)</f>
        <v/>
      </c>
      <c r="P25" s="20"/>
      <c r="Q25" s="19" t="str">
        <f>IF(Расчет!P70="","",Расчет!I70)</f>
        <v/>
      </c>
    </row>
    <row r="26" spans="2:17" ht="15" x14ac:dyDescent="0.25">
      <c r="B26" s="23" t="str">
        <f>IF(Расчет!P71="","",CONCATENATE(Расчет!A71," ",Расчет!B71))</f>
        <v/>
      </c>
      <c r="C26" s="23">
        <f>'[1]пленка, уголки, пластинки'!D127</f>
        <v>0</v>
      </c>
      <c r="D26" s="23">
        <f>'[1]пленка, уголки, пластинки'!E127</f>
        <v>0</v>
      </c>
      <c r="E26" s="23" t="e">
        <f>'[1]пленка, уголки, пластинки'!F127</f>
        <v>#VALUE!</v>
      </c>
      <c r="F26" s="23" t="str">
        <f>'[1]пленка, уголки, пластинки'!G127</f>
        <v>+813</v>
      </c>
      <c r="G26" s="23">
        <f>'[1]пленка, уголки, пластинки'!H127</f>
        <v>0</v>
      </c>
      <c r="H26" s="25" t="str">
        <f>IF(Расчет!P71="","",Расчет!R71)</f>
        <v/>
      </c>
      <c r="I26" s="24" t="str">
        <f>IF(Расчет!P71="","",Расчет!S71)</f>
        <v/>
      </c>
      <c r="J26" s="23"/>
      <c r="K26" s="23" t="str">
        <f>IF(Расчет!P71="","",Расчет!D71)</f>
        <v/>
      </c>
      <c r="L26" s="20" t="str">
        <f>IF(Расчет!P71="","",IF(Расчет!Y71="ДА",CONCATENATE(Расчет!E71,"+",813),Расчет!E71))</f>
        <v/>
      </c>
      <c r="M26" s="22" t="str">
        <f>IF(Расчет!P71="","",Расчет!F71+Расчет!Z71)</f>
        <v/>
      </c>
      <c r="N26" s="20" t="str">
        <f>IF(Расчет!P71="","",Расчет!G71)</f>
        <v/>
      </c>
      <c r="O26" s="21" t="str">
        <f>IF(Расчет!P71="","",Расчет!H71)</f>
        <v/>
      </c>
      <c r="P26" s="20"/>
      <c r="Q26" s="19" t="str">
        <f>IF(Расчет!P71="","",Расчет!I71)</f>
        <v/>
      </c>
    </row>
    <row r="27" spans="2:17" ht="15" x14ac:dyDescent="0.25">
      <c r="B27" s="23" t="str">
        <f>IF(Расчет!P72="","",CONCATENATE(Расчет!A72," ",Расчет!B72))</f>
        <v/>
      </c>
      <c r="C27" s="23">
        <f>'[1]пленка, уголки, пластинки'!D128</f>
        <v>0</v>
      </c>
      <c r="D27" s="23">
        <f>'[1]пленка, уголки, пластинки'!E128</f>
        <v>0</v>
      </c>
      <c r="E27" s="23" t="e">
        <f>'[1]пленка, уголки, пластинки'!F128</f>
        <v>#VALUE!</v>
      </c>
      <c r="F27" s="23" t="str">
        <f>'[1]пленка, уголки, пластинки'!G128</f>
        <v>0+813</v>
      </c>
      <c r="G27" s="23">
        <f>'[1]пленка, уголки, пластинки'!H128</f>
        <v>0</v>
      </c>
      <c r="H27" s="25" t="str">
        <f>IF(Расчет!P72="","",Расчет!R72)</f>
        <v/>
      </c>
      <c r="I27" s="24" t="str">
        <f>IF(Расчет!P72="","",Расчет!S72)</f>
        <v/>
      </c>
      <c r="J27" s="23"/>
      <c r="K27" s="23" t="str">
        <f>IF(Расчет!P72="","",Расчет!D72)</f>
        <v/>
      </c>
      <c r="L27" s="20" t="str">
        <f>IF(Расчет!P72="","",IF(Расчет!Y72="ДА",CONCATENATE(Расчет!E72,"+",813),Расчет!E72))</f>
        <v/>
      </c>
      <c r="M27" s="22" t="str">
        <f>IF(Расчет!P72="","",Расчет!F72+Расчет!Z72)</f>
        <v/>
      </c>
      <c r="N27" s="20" t="str">
        <f>IF(Расчет!P72="","",Расчет!G72)</f>
        <v/>
      </c>
      <c r="O27" s="21" t="str">
        <f>IF(Расчет!P72="","",Расчет!H72)</f>
        <v/>
      </c>
      <c r="P27" s="20"/>
      <c r="Q27" s="19" t="str">
        <f>IF(Расчет!P72="","",Расчет!I72)</f>
        <v/>
      </c>
    </row>
    <row r="28" spans="2:17" ht="15" x14ac:dyDescent="0.25">
      <c r="B28" s="23" t="str">
        <f>IF(Расчет!P73="","",CONCATENATE(Расчет!A73," ",Расчет!B73))</f>
        <v/>
      </c>
      <c r="C28" s="23">
        <f>'[1]пленка, уголки, пластинки'!D129</f>
        <v>0</v>
      </c>
      <c r="D28" s="23">
        <f>'[1]пленка, уголки, пластинки'!E129</f>
        <v>0</v>
      </c>
      <c r="E28" s="23" t="e">
        <f>'[1]пленка, уголки, пластинки'!F129</f>
        <v>#VALUE!</v>
      </c>
      <c r="F28" s="23" t="str">
        <f>'[1]пленка, уголки, пластинки'!G129</f>
        <v>0+813</v>
      </c>
      <c r="G28" s="23">
        <f>'[1]пленка, уголки, пластинки'!H129</f>
        <v>0</v>
      </c>
      <c r="H28" s="25" t="str">
        <f>IF(Расчет!P73="","",Расчет!R73)</f>
        <v/>
      </c>
      <c r="I28" s="24" t="str">
        <f>IF(Расчет!P73="","",Расчет!S73)</f>
        <v/>
      </c>
      <c r="J28" s="23"/>
      <c r="K28" s="23" t="str">
        <f>IF(Расчет!P73="","",Расчет!D73)</f>
        <v/>
      </c>
      <c r="L28" s="20" t="str">
        <f>IF(Расчет!P73="","",IF(Расчет!Y73="ДА",CONCATENATE(Расчет!E73,"+",813),Расчет!E73))</f>
        <v/>
      </c>
      <c r="M28" s="22" t="str">
        <f>IF(Расчет!P73="","",Расчет!F73+Расчет!Z73)</f>
        <v/>
      </c>
      <c r="N28" s="20" t="str">
        <f>IF(Расчет!P73="","",Расчет!G73)</f>
        <v/>
      </c>
      <c r="O28" s="21" t="str">
        <f>IF(Расчет!P73="","",Расчет!H73)</f>
        <v/>
      </c>
      <c r="P28" s="20"/>
      <c r="Q28" s="19" t="str">
        <f>IF(Расчет!P73="","",Расчет!I73)</f>
        <v/>
      </c>
    </row>
    <row r="29" spans="2:17" ht="15" x14ac:dyDescent="0.25">
      <c r="B29" s="23" t="str">
        <f>IF(Расчет!P74="","",CONCATENATE(Расчет!A74," ",Расчет!B74))</f>
        <v/>
      </c>
      <c r="C29" s="23">
        <f>'[1]пленка, уголки, пластинки'!D130</f>
        <v>0</v>
      </c>
      <c r="D29" s="23">
        <f>'[1]пленка, уголки, пластинки'!E130</f>
        <v>0</v>
      </c>
      <c r="E29" s="23" t="e">
        <f>'[1]пленка, уголки, пластинки'!F130</f>
        <v>#VALUE!</v>
      </c>
      <c r="F29" s="23" t="str">
        <f>'[1]пленка, уголки, пластинки'!G130</f>
        <v>0+813</v>
      </c>
      <c r="G29" s="23">
        <f>'[1]пленка, уголки, пластинки'!H130</f>
        <v>0</v>
      </c>
      <c r="H29" s="25" t="str">
        <f>IF(Расчет!P74="","",Расчет!R74)</f>
        <v/>
      </c>
      <c r="I29" s="24" t="str">
        <f>IF(Расчет!P74="","",Расчет!S74)</f>
        <v/>
      </c>
      <c r="J29" s="23"/>
      <c r="K29" s="23" t="str">
        <f>IF(Расчет!P74="","",Расчет!D74)</f>
        <v/>
      </c>
      <c r="L29" s="20" t="str">
        <f>IF(Расчет!P74="","",IF(Расчет!Y74="ДА",CONCATENATE(Расчет!E74,"+",813),Расчет!E74))</f>
        <v/>
      </c>
      <c r="M29" s="22" t="str">
        <f>IF(Расчет!P74="","",Расчет!F74+Расчет!Z74)</f>
        <v/>
      </c>
      <c r="N29" s="20" t="str">
        <f>IF(Расчет!P74="","",Расчет!G74)</f>
        <v/>
      </c>
      <c r="O29" s="21" t="str">
        <f>IF(Расчет!P74="","",Расчет!H74)</f>
        <v/>
      </c>
      <c r="P29" s="20"/>
      <c r="Q29" s="19" t="str">
        <f>IF(Расчет!P74="","",Расчет!I74)</f>
        <v/>
      </c>
    </row>
    <row r="30" spans="2:17" ht="15" x14ac:dyDescent="0.25">
      <c r="B30" s="23" t="str">
        <f>IF(Расчет!P75="","",CONCATENATE(Расчет!A75," ",Расчет!B75))</f>
        <v/>
      </c>
      <c r="C30" s="23">
        <f>'[1]пленка, уголки, пластинки'!D131</f>
        <v>0</v>
      </c>
      <c r="D30" s="23">
        <f>'[1]пленка, уголки, пластинки'!E131</f>
        <v>0</v>
      </c>
      <c r="E30" s="23" t="e">
        <f>'[1]пленка, уголки, пластинки'!F131</f>
        <v>#VALUE!</v>
      </c>
      <c r="F30" s="23" t="str">
        <f>'[1]пленка, уголки, пластинки'!G131</f>
        <v>0+813</v>
      </c>
      <c r="G30" s="23">
        <f>'[1]пленка, уголки, пластинки'!H131</f>
        <v>0</v>
      </c>
      <c r="H30" s="25" t="str">
        <f>IF(Расчет!P75="","",Расчет!R75)</f>
        <v/>
      </c>
      <c r="I30" s="24" t="str">
        <f>IF(Расчет!P75="","",Расчет!S75)</f>
        <v/>
      </c>
      <c r="J30" s="23"/>
      <c r="K30" s="23" t="str">
        <f>IF(Расчет!P75="","",Расчет!D75)</f>
        <v/>
      </c>
      <c r="L30" s="20" t="str">
        <f>IF(Расчет!P75="","",IF(Расчет!Y75="ДА",CONCATENATE(Расчет!E75,"+",813),Расчет!E75))</f>
        <v/>
      </c>
      <c r="M30" s="22" t="str">
        <f>IF(Расчет!P75="","",Расчет!F75+Расчет!Z75)</f>
        <v/>
      </c>
      <c r="N30" s="20" t="str">
        <f>IF(Расчет!P75="","",Расчет!G75)</f>
        <v/>
      </c>
      <c r="O30" s="21" t="str">
        <f>IF(Расчет!P75="","",Расчет!H75)</f>
        <v/>
      </c>
      <c r="P30" s="20"/>
      <c r="Q30" s="19" t="str">
        <f>IF(Расчет!P75="","",Расчет!I75)</f>
        <v/>
      </c>
    </row>
    <row r="31" spans="2:17" ht="15" x14ac:dyDescent="0.25">
      <c r="B31" s="23" t="str">
        <f>IF(Расчет!P76="","",CONCATENATE(Расчет!A76," ",Расчет!B76))</f>
        <v/>
      </c>
      <c r="C31" s="23">
        <f>'[1]пленка, уголки, пластинки'!D132</f>
        <v>0</v>
      </c>
      <c r="D31" s="23">
        <f>'[1]пленка, уголки, пластинки'!E132</f>
        <v>0</v>
      </c>
      <c r="E31" s="23" t="e">
        <f>'[1]пленка, уголки, пластинки'!F132</f>
        <v>#VALUE!</v>
      </c>
      <c r="F31" s="23" t="str">
        <f>'[1]пленка, уголки, пластинки'!G132</f>
        <v>0+813</v>
      </c>
      <c r="G31" s="23">
        <f>'[1]пленка, уголки, пластинки'!H132</f>
        <v>0</v>
      </c>
      <c r="H31" s="25" t="str">
        <f>IF(Расчет!P76="","",Расчет!R76)</f>
        <v/>
      </c>
      <c r="I31" s="24" t="str">
        <f>IF(Расчет!P76="","",Расчет!S76)</f>
        <v/>
      </c>
      <c r="J31" s="23"/>
      <c r="K31" s="23" t="str">
        <f>IF(Расчет!P76="","",Расчет!D76)</f>
        <v/>
      </c>
      <c r="L31" s="20" t="str">
        <f>IF(Расчет!P76="","",IF(Расчет!Y76="ДА",CONCATENATE(Расчет!E76,"+",813),Расчет!E76))</f>
        <v/>
      </c>
      <c r="M31" s="22" t="str">
        <f>IF(Расчет!P76="","",Расчет!F76+Расчет!Z76)</f>
        <v/>
      </c>
      <c r="N31" s="20" t="str">
        <f>IF(Расчет!P76="","",Расчет!G76)</f>
        <v/>
      </c>
      <c r="O31" s="21" t="str">
        <f>IF(Расчет!P76="","",Расчет!H76)</f>
        <v/>
      </c>
      <c r="P31" s="20"/>
      <c r="Q31" s="19" t="str">
        <f>IF(Расчет!P76="","",Расчет!I76)</f>
        <v/>
      </c>
    </row>
    <row r="32" spans="2:17" ht="15" x14ac:dyDescent="0.25">
      <c r="B32" s="23" t="str">
        <f>IF(Расчет!P77="","",CONCATENATE(Расчет!A77," ",Расчет!B77))</f>
        <v/>
      </c>
      <c r="C32" s="23">
        <f>'[1]пленка, уголки, пластинки'!D133</f>
        <v>0</v>
      </c>
      <c r="D32" s="23">
        <f>'[1]пленка, уголки, пластинки'!E133</f>
        <v>0</v>
      </c>
      <c r="E32" s="23" t="e">
        <f>'[1]пленка, уголки, пластинки'!F133</f>
        <v>#VALUE!</v>
      </c>
      <c r="F32" s="23" t="str">
        <f>'[1]пленка, уголки, пластинки'!G133</f>
        <v>0+813</v>
      </c>
      <c r="G32" s="23">
        <f>'[1]пленка, уголки, пластинки'!H133</f>
        <v>0</v>
      </c>
      <c r="H32" s="25" t="str">
        <f>IF(Расчет!P77="","",Расчет!R77)</f>
        <v/>
      </c>
      <c r="I32" s="24" t="str">
        <f>IF(Расчет!P77="","",Расчет!S77)</f>
        <v/>
      </c>
      <c r="J32" s="23"/>
      <c r="K32" s="23" t="str">
        <f>IF(Расчет!P77="","",Расчет!D77)</f>
        <v/>
      </c>
      <c r="L32" s="20" t="str">
        <f>IF(Расчет!P77="","",IF(Расчет!Y77="ДА",CONCATENATE(Расчет!E77,"+",813),Расчет!E77))</f>
        <v/>
      </c>
      <c r="M32" s="22" t="str">
        <f>IF(Расчет!P77="","",Расчет!F77+Расчет!Z77)</f>
        <v/>
      </c>
      <c r="N32" s="20" t="str">
        <f>IF(Расчет!P77="","",Расчет!G77)</f>
        <v/>
      </c>
      <c r="O32" s="21" t="str">
        <f>IF(Расчет!P77="","",Расчет!H77)</f>
        <v/>
      </c>
      <c r="P32" s="20"/>
      <c r="Q32" s="19" t="str">
        <f>IF(Расчет!P77="","",Расчет!I77)</f>
        <v/>
      </c>
    </row>
    <row r="33" spans="2:17" ht="15" x14ac:dyDescent="0.25">
      <c r="B33" s="23" t="str">
        <f>IF(Расчет!P78="","",CONCATENATE(Расчет!A78," ",Расчет!B78))</f>
        <v/>
      </c>
      <c r="C33" s="23">
        <f>'[1]пленка, уголки, пластинки'!D134</f>
        <v>0</v>
      </c>
      <c r="D33" s="23">
        <f>'[1]пленка, уголки, пластинки'!E134</f>
        <v>0</v>
      </c>
      <c r="E33" s="23" t="e">
        <f>'[1]пленка, уголки, пластинки'!F134</f>
        <v>#VALUE!</v>
      </c>
      <c r="F33" s="23" t="str">
        <f>'[1]пленка, уголки, пластинки'!G134</f>
        <v>0+813</v>
      </c>
      <c r="G33" s="23">
        <f>'[1]пленка, уголки, пластинки'!H134</f>
        <v>0</v>
      </c>
      <c r="H33" s="25" t="str">
        <f>IF(Расчет!P78="","",Расчет!R78)</f>
        <v/>
      </c>
      <c r="I33" s="24" t="str">
        <f>IF(Расчет!P78="","",Расчет!S78)</f>
        <v/>
      </c>
      <c r="J33" s="23"/>
      <c r="K33" s="23" t="str">
        <f>IF(Расчет!P78="","",Расчет!D78)</f>
        <v/>
      </c>
      <c r="L33" s="20" t="str">
        <f>IF(Расчет!P78="","",IF(Расчет!Y78="ДА",CONCATENATE(Расчет!E78,"+",813),Расчет!E78))</f>
        <v/>
      </c>
      <c r="M33" s="22" t="str">
        <f>IF(Расчет!P78="","",Расчет!F78+Расчет!Z78)</f>
        <v/>
      </c>
      <c r="N33" s="20" t="str">
        <f>IF(Расчет!P78="","",Расчет!G78)</f>
        <v/>
      </c>
      <c r="O33" s="21" t="str">
        <f>IF(Расчет!P78="","",Расчет!H78)</f>
        <v/>
      </c>
      <c r="P33" s="20"/>
      <c r="Q33" s="19" t="str">
        <f>IF(Расчет!P78="","",Расчет!I78)</f>
        <v/>
      </c>
    </row>
    <row r="34" spans="2:17" ht="15" x14ac:dyDescent="0.25">
      <c r="B34" s="23" t="str">
        <f>IF(Расчет!P79="","",CONCATENATE(Расчет!A79," ",Расчет!B79))</f>
        <v/>
      </c>
      <c r="C34" s="23">
        <f>'[1]пленка, уголки, пластинки'!D135</f>
        <v>0</v>
      </c>
      <c r="D34" s="23">
        <f>'[1]пленка, уголки, пластинки'!E135</f>
        <v>0</v>
      </c>
      <c r="E34" s="23" t="e">
        <f>'[1]пленка, уголки, пластинки'!F135</f>
        <v>#VALUE!</v>
      </c>
      <c r="F34" s="23" t="str">
        <f>'[1]пленка, уголки, пластинки'!G135</f>
        <v>0+813</v>
      </c>
      <c r="G34" s="23">
        <f>'[1]пленка, уголки, пластинки'!H135</f>
        <v>0</v>
      </c>
      <c r="H34" s="25" t="str">
        <f>IF(Расчет!P79="","",Расчет!R79)</f>
        <v/>
      </c>
      <c r="I34" s="24" t="str">
        <f>IF(Расчет!P79="","",Расчет!S79)</f>
        <v/>
      </c>
      <c r="J34" s="23"/>
      <c r="K34" s="23" t="str">
        <f>IF(Расчет!P79="","",Расчет!D79)</f>
        <v/>
      </c>
      <c r="L34" s="20" t="str">
        <f>IF(Расчет!P79="","",IF(Расчет!Y79="ДА",CONCATENATE(Расчет!E79,"+",813),Расчет!E79))</f>
        <v/>
      </c>
      <c r="M34" s="22" t="str">
        <f>IF(Расчет!P79="","",Расчет!F79+Расчет!Z79)</f>
        <v/>
      </c>
      <c r="N34" s="20" t="str">
        <f>IF(Расчет!P79="","",Расчет!G79)</f>
        <v/>
      </c>
      <c r="O34" s="21" t="str">
        <f>IF(Расчет!P79="","",Расчет!H79)</f>
        <v/>
      </c>
      <c r="P34" s="20"/>
      <c r="Q34" s="19" t="str">
        <f>IF(Расчет!P79="","",Расчет!I79)</f>
        <v/>
      </c>
    </row>
    <row r="35" spans="2:17" ht="15" x14ac:dyDescent="0.25">
      <c r="B35" s="23" t="str">
        <f>IF(Расчет!P80="","",CONCATENATE(Расчет!A80," ",Расчет!B80))</f>
        <v/>
      </c>
      <c r="C35" s="23">
        <f>'[1]пленка, уголки, пластинки'!D136</f>
        <v>0</v>
      </c>
      <c r="D35" s="23">
        <f>'[1]пленка, уголки, пластинки'!E136</f>
        <v>0</v>
      </c>
      <c r="E35" s="23" t="e">
        <f>'[1]пленка, уголки, пластинки'!F136</f>
        <v>#VALUE!</v>
      </c>
      <c r="F35" s="23" t="str">
        <f>'[1]пленка, уголки, пластинки'!G136</f>
        <v>0+813</v>
      </c>
      <c r="G35" s="23">
        <f>'[1]пленка, уголки, пластинки'!H136</f>
        <v>0</v>
      </c>
      <c r="H35" s="25" t="str">
        <f>IF(Расчет!P80="","",Расчет!R80)</f>
        <v/>
      </c>
      <c r="I35" s="24" t="str">
        <f>IF(Расчет!P80="","",Расчет!S80)</f>
        <v/>
      </c>
      <c r="J35" s="23"/>
      <c r="K35" s="23" t="str">
        <f>IF(Расчет!P80="","",Расчет!D80)</f>
        <v/>
      </c>
      <c r="L35" s="20" t="str">
        <f>IF(Расчет!P80="","",IF(Расчет!Y80="ДА",CONCATENATE(Расчет!E80,"+",813),Расчет!E80))</f>
        <v/>
      </c>
      <c r="M35" s="22" t="str">
        <f>IF(Расчет!P80="","",Расчет!F80+Расчет!Z80)</f>
        <v/>
      </c>
      <c r="N35" s="20" t="str">
        <f>IF(Расчет!P80="","",Расчет!G80)</f>
        <v/>
      </c>
      <c r="O35" s="21" t="str">
        <f>IF(Расчет!P80="","",Расчет!H80)</f>
        <v/>
      </c>
      <c r="P35" s="20"/>
      <c r="Q35" s="19" t="str">
        <f>IF(Расчет!P80="","",Расчет!I80)</f>
        <v/>
      </c>
    </row>
    <row r="36" spans="2:17" thickBot="1" x14ac:dyDescent="0.3">
      <c r="B36" s="23" t="str">
        <f>IF(Расчет!P81="","",CONCATENATE(Расчет!A81," ",Расчет!B81))</f>
        <v/>
      </c>
      <c r="C36" s="23">
        <f>'[1]пленка, уголки, пластинки'!D137</f>
        <v>0</v>
      </c>
      <c r="D36" s="23">
        <f>'[1]пленка, уголки, пластинки'!E137</f>
        <v>0</v>
      </c>
      <c r="E36" s="23" t="e">
        <f>'[1]пленка, уголки, пластинки'!F137</f>
        <v>#VALUE!</v>
      </c>
      <c r="F36" s="23" t="str">
        <f>'[1]пленка, уголки, пластинки'!G137</f>
        <v>0+813</v>
      </c>
      <c r="G36" s="23">
        <f>'[1]пленка, уголки, пластинки'!H137</f>
        <v>0</v>
      </c>
      <c r="H36" s="25" t="str">
        <f>IF(Расчет!P81="","",Расчет!R81)</f>
        <v/>
      </c>
      <c r="I36" s="24" t="str">
        <f>IF(Расчет!P81="","",Расчет!S81)</f>
        <v/>
      </c>
      <c r="J36" s="23"/>
      <c r="K36" s="23" t="str">
        <f>IF(Расчет!P81="","",Расчет!D81)</f>
        <v/>
      </c>
      <c r="L36" s="20" t="str">
        <f>IF(Расчет!P81="","",IF(Расчет!Y81="ДА",CONCATENATE(Расчет!E81,"+",813),Расчет!E81))</f>
        <v/>
      </c>
      <c r="M36" s="22" t="str">
        <f>IF(Расчет!P81="","",Расчет!F81+Расчет!Z81)</f>
        <v/>
      </c>
      <c r="N36" s="20" t="str">
        <f>IF(Расчет!P81="","",Расчет!G81)</f>
        <v/>
      </c>
      <c r="O36" s="21" t="str">
        <f>IF(Расчет!P81="","",Расчет!H81)</f>
        <v/>
      </c>
      <c r="P36" s="20"/>
      <c r="Q36" s="19" t="str">
        <f>IF(Расчет!P81="","",Расчет!I81)</f>
        <v/>
      </c>
    </row>
    <row r="37" spans="2:17" ht="16.5" thickBot="1" x14ac:dyDescent="0.3">
      <c r="B37" s="36"/>
      <c r="C37" s="37"/>
      <c r="D37" s="37"/>
      <c r="E37" s="37"/>
      <c r="F37" s="37"/>
      <c r="G37" s="37"/>
      <c r="H37" s="36"/>
      <c r="I37" s="35"/>
      <c r="J37" s="34"/>
      <c r="K37" s="34"/>
      <c r="L37" s="33" t="s">
        <v>41</v>
      </c>
      <c r="M37" s="32">
        <f>SUM(M7:M36)+SUM(Пленка!M7:M36)</f>
        <v>33.595599999999997</v>
      </c>
      <c r="N37" s="31">
        <f>SUM(N7:N36)+SUM(Пленка!N7:N36)</f>
        <v>20</v>
      </c>
      <c r="O37" s="31">
        <f>SUM(O7:O36)+SUM(Пленка!O7:O36)</f>
        <v>160</v>
      </c>
      <c r="P37" s="31">
        <f>SUM(P7:P36)+SUM(Пленка!P7:P36)</f>
        <v>0</v>
      </c>
      <c r="Q37" s="58">
        <f>SUM(Q7:Q36)+SUM(Пленка!Q7:Q36)</f>
        <v>5</v>
      </c>
    </row>
    <row r="38" spans="2:17" x14ac:dyDescent="0.25">
      <c r="B38" s="108" t="s">
        <v>40</v>
      </c>
      <c r="C38" s="108"/>
      <c r="D38" s="108"/>
      <c r="E38" s="108"/>
      <c r="F38" s="108"/>
      <c r="G38" s="108"/>
      <c r="H38" s="108"/>
      <c r="I38" s="108"/>
    </row>
    <row r="39" spans="2:17" x14ac:dyDescent="0.25">
      <c r="B39" s="11"/>
      <c r="C39" s="11"/>
      <c r="D39" s="11"/>
      <c r="E39" s="11"/>
      <c r="F39" s="11"/>
      <c r="G39" s="11"/>
      <c r="H39" s="11"/>
      <c r="I39" s="11"/>
    </row>
    <row r="40" spans="2:17" x14ac:dyDescent="0.25">
      <c r="B40" s="108" t="s">
        <v>39</v>
      </c>
      <c r="C40" s="108"/>
      <c r="D40" s="108"/>
      <c r="E40" s="108"/>
      <c r="F40" s="108"/>
      <c r="G40" s="108"/>
      <c r="H40" s="108"/>
      <c r="I40" s="108"/>
    </row>
  </sheetData>
  <mergeCells count="17">
    <mergeCell ref="B40:I40"/>
    <mergeCell ref="L5:M5"/>
    <mergeCell ref="N5:N6"/>
    <mergeCell ref="O5:O6"/>
    <mergeCell ref="Q5:Q6"/>
    <mergeCell ref="B38:I38"/>
    <mergeCell ref="B1:P1"/>
    <mergeCell ref="B3:P3"/>
    <mergeCell ref="B5:B6"/>
    <mergeCell ref="C5:C6"/>
    <mergeCell ref="D5:D6"/>
    <mergeCell ref="E5:G5"/>
    <mergeCell ref="H5:H6"/>
    <mergeCell ref="I5:I6"/>
    <mergeCell ref="P5:P6"/>
    <mergeCell ref="J5:J6"/>
    <mergeCell ref="K5:K6"/>
  </mergeCells>
  <pageMargins left="0.47244094488188981" right="0.70866141732283472" top="0.35433070866141736" bottom="0.74803149606299213" header="0.31496062992125984" footer="0.19685039370078741"/>
  <pageSetup paperSize="9" scale="78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0"/>
  <sheetViews>
    <sheetView zoomScale="85" zoomScaleNormal="85" workbookViewId="0">
      <selection activeCell="Q3" sqref="Q3"/>
    </sheetView>
  </sheetViews>
  <sheetFormatPr defaultRowHeight="15.75" x14ac:dyDescent="0.25"/>
  <cols>
    <col min="2" max="2" width="12.7109375" style="10" customWidth="1"/>
    <col min="3" max="7" width="10.7109375" style="10" hidden="1" customWidth="1"/>
    <col min="8" max="8" width="19.5703125" style="10" customWidth="1"/>
    <col min="9" max="9" width="13.42578125" style="10" customWidth="1"/>
    <col min="10" max="10" width="11.85546875" style="10" hidden="1" customWidth="1"/>
    <col min="11" max="11" width="25" style="10" customWidth="1"/>
    <col min="12" max="12" width="17.5703125" style="10" customWidth="1"/>
    <col min="13" max="13" width="22.140625" style="10" customWidth="1"/>
    <col min="14" max="14" width="15.28515625" style="10" customWidth="1"/>
    <col min="15" max="15" width="16.140625" style="10" customWidth="1"/>
    <col min="16" max="16" width="10.7109375" style="10" hidden="1" customWidth="1"/>
    <col min="17" max="17" width="14.42578125" style="10" customWidth="1"/>
  </cols>
  <sheetData>
    <row r="1" spans="2:17" ht="18.75" x14ac:dyDescent="0.3">
      <c r="B1" s="115" t="s">
        <v>59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27"/>
    </row>
    <row r="2" spans="2:17" ht="18.75" x14ac:dyDescent="0.3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7"/>
    </row>
    <row r="3" spans="2:17" ht="16.5" thickBot="1" x14ac:dyDescent="0.3">
      <c r="B3" s="121" t="str">
        <f>Пленка!B3:P3</f>
        <v>Дата__11.02.20____№ смены_____2____ Ф.И.О. Оператора_____Комков И.А._______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27"/>
    </row>
    <row r="4" spans="2:17" ht="16.5" thickBot="1" x14ac:dyDescent="0.3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7"/>
    </row>
    <row r="5" spans="2:17" ht="15.75" customHeight="1" x14ac:dyDescent="0.25">
      <c r="B5" s="118" t="s">
        <v>58</v>
      </c>
      <c r="C5" s="109" t="s">
        <v>57</v>
      </c>
      <c r="D5" s="109" t="s">
        <v>56</v>
      </c>
      <c r="E5" s="111" t="s">
        <v>55</v>
      </c>
      <c r="F5" s="120"/>
      <c r="G5" s="112"/>
      <c r="H5" s="109" t="s">
        <v>13</v>
      </c>
      <c r="I5" s="109" t="s">
        <v>54</v>
      </c>
      <c r="J5" s="109" t="s">
        <v>53</v>
      </c>
      <c r="K5" s="109" t="s">
        <v>52</v>
      </c>
      <c r="L5" s="111" t="s">
        <v>51</v>
      </c>
      <c r="M5" s="112"/>
      <c r="N5" s="113" t="s">
        <v>50</v>
      </c>
      <c r="O5" s="113" t="s">
        <v>49</v>
      </c>
      <c r="P5" s="106" t="s">
        <v>48</v>
      </c>
      <c r="Q5" s="106" t="s">
        <v>47</v>
      </c>
    </row>
    <row r="6" spans="2:17" ht="32.25" thickBot="1" x14ac:dyDescent="0.3">
      <c r="B6" s="119"/>
      <c r="C6" s="110"/>
      <c r="D6" s="110"/>
      <c r="E6" s="26" t="s">
        <v>46</v>
      </c>
      <c r="F6" s="26" t="s">
        <v>45</v>
      </c>
      <c r="G6" s="26" t="s">
        <v>44</v>
      </c>
      <c r="H6" s="110"/>
      <c r="I6" s="110"/>
      <c r="J6" s="110"/>
      <c r="K6" s="110"/>
      <c r="L6" s="26" t="s">
        <v>43</v>
      </c>
      <c r="M6" s="26" t="s">
        <v>42</v>
      </c>
      <c r="N6" s="114"/>
      <c r="O6" s="114"/>
      <c r="P6" s="107"/>
      <c r="Q6" s="107"/>
    </row>
    <row r="7" spans="2:17" s="38" customFormat="1" ht="36" customHeight="1" x14ac:dyDescent="0.25">
      <c r="B7" s="23" t="str">
        <f>IF(Расчет!P52="","",CONCATENATE(Расчет!A52," ",Расчет!B52))</f>
        <v/>
      </c>
      <c r="C7" s="23">
        <f>'[1]пленка, уголки, пластинки'!D108</f>
        <v>0</v>
      </c>
      <c r="D7" s="23">
        <f>'[1]пленка, уголки, пластинки'!E108</f>
        <v>0</v>
      </c>
      <c r="E7" s="23">
        <f>'[1]пленка, уголки, пластинки'!F108</f>
        <v>0</v>
      </c>
      <c r="F7" s="23">
        <f>'[1]пленка, уголки, пластинки'!G108</f>
        <v>0</v>
      </c>
      <c r="G7" s="23">
        <f>'[1]пленка, уголки, пластинки'!H108</f>
        <v>0</v>
      </c>
      <c r="H7" s="25" t="str">
        <f>IF(Расчет!P52="","",Расчет!R52)</f>
        <v/>
      </c>
      <c r="I7" s="24" t="str">
        <f>IF(Расчет!P52="","",Расчет!S52)</f>
        <v/>
      </c>
      <c r="J7" s="23"/>
      <c r="K7" s="23" t="str">
        <f>IF(Расчет!P52="","",Расчет!D52)</f>
        <v/>
      </c>
      <c r="L7" s="20" t="str">
        <f>IF(Расчет!P52="","",IF(Расчет!Y52="ДА",CONCATENATE(Расчет!E52,"+",813),Расчет!E52))</f>
        <v/>
      </c>
      <c r="M7" s="22" t="str">
        <f>IF(Расчет!P52="","",Расчет!F52+Расчет!Z52)</f>
        <v/>
      </c>
      <c r="N7" s="20" t="str">
        <f>IF(Расчет!P52="","",Расчет!G52)</f>
        <v/>
      </c>
      <c r="O7" s="21" t="str">
        <f>IF(Расчет!P52="","",Расчет!H52)</f>
        <v/>
      </c>
      <c r="P7" s="20"/>
      <c r="Q7" s="19" t="str">
        <f>IF(Расчет!P52="","",Расчет!I52)</f>
        <v/>
      </c>
    </row>
    <row r="8" spans="2:17" ht="15" x14ac:dyDescent="0.25">
      <c r="B8" s="23" t="str">
        <f>IF(Расчет!P53="","",CONCATENATE(Расчет!A53," ",Расчет!B53))</f>
        <v/>
      </c>
      <c r="C8" s="23">
        <f>'[1]пленка, уголки, пластинки'!D109</f>
        <v>0</v>
      </c>
      <c r="D8" s="23">
        <f>'[1]пленка, уголки, пластинки'!E109</f>
        <v>0</v>
      </c>
      <c r="E8" s="23">
        <f>'[1]пленка, уголки, пластинки'!F109</f>
        <v>0</v>
      </c>
      <c r="F8" s="23">
        <f>'[1]пленка, уголки, пластинки'!G109</f>
        <v>0</v>
      </c>
      <c r="G8" s="23">
        <f>'[1]пленка, уголки, пластинки'!H109</f>
        <v>0</v>
      </c>
      <c r="H8" s="25" t="str">
        <f>IF(Расчет!P53="","",Расчет!R53)</f>
        <v/>
      </c>
      <c r="I8" s="24" t="str">
        <f>IF(Расчет!P53="","",Расчет!S53)</f>
        <v/>
      </c>
      <c r="J8" s="23"/>
      <c r="K8" s="23" t="str">
        <f>IF(Расчет!P53="","",Расчет!D53)</f>
        <v/>
      </c>
      <c r="L8" s="20" t="str">
        <f>IF(Расчет!P53="","",IF(Расчет!Y53="ДА",CONCATENATE(Расчет!E53,"+",813),Расчет!E53))</f>
        <v/>
      </c>
      <c r="M8" s="22" t="str">
        <f>IF(Расчет!P53="","",Расчет!F53+Расчет!Z53)</f>
        <v/>
      </c>
      <c r="N8" s="20" t="str">
        <f>IF(Расчет!P53="","",Расчет!G53)</f>
        <v/>
      </c>
      <c r="O8" s="21" t="str">
        <f>IF(Расчет!P53="","",Расчет!H53)</f>
        <v/>
      </c>
      <c r="P8" s="20"/>
      <c r="Q8" s="19" t="str">
        <f>IF(Расчет!P53="","",Расчет!I53)</f>
        <v/>
      </c>
    </row>
    <row r="9" spans="2:17" ht="15" x14ac:dyDescent="0.25">
      <c r="B9" s="23" t="str">
        <f>IF(Расчет!P54="","",CONCATENATE(Расчет!A54," ",Расчет!B54))</f>
        <v/>
      </c>
      <c r="C9" s="23">
        <f>'[1]пленка, уголки, пластинки'!D110</f>
        <v>0</v>
      </c>
      <c r="D9" s="23">
        <f>'[1]пленка, уголки, пластинки'!E110</f>
        <v>0</v>
      </c>
      <c r="E9" s="23">
        <f>'[1]пленка, уголки, пластинки'!F110</f>
        <v>0</v>
      </c>
      <c r="F9" s="23">
        <f>'[1]пленка, уголки, пластинки'!G110</f>
        <v>0</v>
      </c>
      <c r="G9" s="23">
        <f>'[1]пленка, уголки, пластинки'!H110</f>
        <v>0</v>
      </c>
      <c r="H9" s="25" t="str">
        <f>IF(Расчет!P54="","",Расчет!R54)</f>
        <v/>
      </c>
      <c r="I9" s="24" t="str">
        <f>IF(Расчет!P54="","",Расчет!S54)</f>
        <v/>
      </c>
      <c r="J9" s="23"/>
      <c r="K9" s="23" t="str">
        <f>IF(Расчет!P54="","",Расчет!D54)</f>
        <v/>
      </c>
      <c r="L9" s="20" t="str">
        <f>IF(Расчет!P54="","",IF(Расчет!Y54="ДА",CONCATENATE(Расчет!E54,"+",813),Расчет!E54))</f>
        <v/>
      </c>
      <c r="M9" s="22" t="str">
        <f>IF(Расчет!P54="","",Расчет!F54+Расчет!Z54)</f>
        <v/>
      </c>
      <c r="N9" s="20" t="str">
        <f>IF(Расчет!P54="","",Расчет!G54)</f>
        <v/>
      </c>
      <c r="O9" s="21" t="str">
        <f>IF(Расчет!P54="","",Расчет!H54)</f>
        <v/>
      </c>
      <c r="P9" s="20"/>
      <c r="Q9" s="19" t="str">
        <f>IF(Расчет!P54="","",Расчет!I54)</f>
        <v/>
      </c>
    </row>
    <row r="10" spans="2:17" ht="15" x14ac:dyDescent="0.25">
      <c r="B10" s="23" t="str">
        <f>IF(Расчет!P55="","",CONCATENATE(Расчет!A55," ",Расчет!B55))</f>
        <v/>
      </c>
      <c r="C10" s="23">
        <f>'[1]пленка, уголки, пластинки'!D111</f>
        <v>0</v>
      </c>
      <c r="D10" s="23">
        <f>'[1]пленка, уголки, пластинки'!E111</f>
        <v>0</v>
      </c>
      <c r="E10" s="23">
        <f>'[1]пленка, уголки, пластинки'!F111</f>
        <v>0</v>
      </c>
      <c r="F10" s="23">
        <f>'[1]пленка, уголки, пластинки'!G111</f>
        <v>0</v>
      </c>
      <c r="G10" s="23">
        <f>'[1]пленка, уголки, пластинки'!H111</f>
        <v>0</v>
      </c>
      <c r="H10" s="25" t="str">
        <f>IF(Расчет!P55="","",Расчет!R55)</f>
        <v/>
      </c>
      <c r="I10" s="24" t="str">
        <f>IF(Расчет!P55="","",Расчет!S55)</f>
        <v/>
      </c>
      <c r="J10" s="23"/>
      <c r="K10" s="23" t="str">
        <f>IF(Расчет!P55="","",Расчет!D55)</f>
        <v/>
      </c>
      <c r="L10" s="20" t="str">
        <f>IF(Расчет!P55="","",IF(Расчет!Y55="ДА",CONCATENATE(Расчет!E55,"+",813),Расчет!E55))</f>
        <v/>
      </c>
      <c r="M10" s="22" t="str">
        <f>IF(Расчет!P55="","",Расчет!F55+Расчет!Z55)</f>
        <v/>
      </c>
      <c r="N10" s="20" t="str">
        <f>IF(Расчет!P55="","",Расчет!G55)</f>
        <v/>
      </c>
      <c r="O10" s="21" t="str">
        <f>IF(Расчет!P55="","",Расчет!H55)</f>
        <v/>
      </c>
      <c r="P10" s="20"/>
      <c r="Q10" s="19" t="str">
        <f>IF(Расчет!P55="","",Расчет!I55)</f>
        <v/>
      </c>
    </row>
    <row r="11" spans="2:17" ht="15" x14ac:dyDescent="0.25">
      <c r="B11" s="23" t="str">
        <f>IF(Расчет!P56="","",CONCATENATE(Расчет!A56," ",Расчет!B56))</f>
        <v/>
      </c>
      <c r="C11" s="23">
        <f>'[1]пленка, уголки, пластинки'!D112</f>
        <v>0</v>
      </c>
      <c r="D11" s="23">
        <f>'[1]пленка, уголки, пластинки'!E112</f>
        <v>0</v>
      </c>
      <c r="E11" s="23">
        <f>'[1]пленка, уголки, пластинки'!F112</f>
        <v>0</v>
      </c>
      <c r="F11" s="23">
        <f>'[1]пленка, уголки, пластинки'!G112</f>
        <v>0</v>
      </c>
      <c r="G11" s="23">
        <f>'[1]пленка, уголки, пластинки'!H112</f>
        <v>0</v>
      </c>
      <c r="H11" s="25" t="str">
        <f>IF(Расчет!P56="","",Расчет!R56)</f>
        <v/>
      </c>
      <c r="I11" s="24" t="str">
        <f>IF(Расчет!P56="","",Расчет!S56)</f>
        <v/>
      </c>
      <c r="J11" s="23"/>
      <c r="K11" s="23" t="str">
        <f>IF(Расчет!P56="","",Расчет!D56)</f>
        <v/>
      </c>
      <c r="L11" s="20" t="str">
        <f>IF(Расчет!P56="","",IF(Расчет!Y56="ДА",CONCATENATE(Расчет!E56,"+",813),Расчет!E56))</f>
        <v/>
      </c>
      <c r="M11" s="22" t="str">
        <f>IF(Расчет!P56="","",Расчет!F56+Расчет!Z56)</f>
        <v/>
      </c>
      <c r="N11" s="20" t="str">
        <f>IF(Расчет!P56="","",Расчет!G56)</f>
        <v/>
      </c>
      <c r="O11" s="21" t="str">
        <f>IF(Расчет!P56="","",Расчет!H56)</f>
        <v/>
      </c>
      <c r="P11" s="20"/>
      <c r="Q11" s="19" t="str">
        <f>IF(Расчет!P56="","",Расчет!I56)</f>
        <v/>
      </c>
    </row>
    <row r="12" spans="2:17" ht="15" x14ac:dyDescent="0.25">
      <c r="B12" s="23" t="str">
        <f>IF(Расчет!P57="","",CONCATENATE(Расчет!A57," ",Расчет!B57))</f>
        <v/>
      </c>
      <c r="C12" s="23">
        <f>'[1]пленка, уголки, пластинки'!D113</f>
        <v>0</v>
      </c>
      <c r="D12" s="23">
        <f>'[1]пленка, уголки, пластинки'!E113</f>
        <v>0</v>
      </c>
      <c r="E12" s="23">
        <f>'[1]пленка, уголки, пластинки'!F113</f>
        <v>0</v>
      </c>
      <c r="F12" s="23">
        <f>'[1]пленка, уголки, пластинки'!G113</f>
        <v>0</v>
      </c>
      <c r="G12" s="23">
        <f>'[1]пленка, уголки, пластинки'!H113</f>
        <v>0</v>
      </c>
      <c r="H12" s="25" t="str">
        <f>IF(Расчет!P57="","",Расчет!R57)</f>
        <v/>
      </c>
      <c r="I12" s="24" t="str">
        <f>IF(Расчет!P57="","",Расчет!S57)</f>
        <v/>
      </c>
      <c r="J12" s="23"/>
      <c r="K12" s="23" t="str">
        <f>IF(Расчет!P57="","",Расчет!D57)</f>
        <v/>
      </c>
      <c r="L12" s="20" t="str">
        <f>IF(Расчет!P57="","",IF(Расчет!Y57="ДА",CONCATENATE(Расчет!E57,"+",813),Расчет!E57))</f>
        <v/>
      </c>
      <c r="M12" s="22" t="str">
        <f>IF(Расчет!P57="","",Расчет!F57+Расчет!Z57)</f>
        <v/>
      </c>
      <c r="N12" s="20" t="str">
        <f>IF(Расчет!P57="","",Расчет!G57)</f>
        <v/>
      </c>
      <c r="O12" s="21" t="str">
        <f>IF(Расчет!P57="","",Расчет!H57)</f>
        <v/>
      </c>
      <c r="P12" s="20"/>
      <c r="Q12" s="19" t="str">
        <f>IF(Расчет!P57="","",Расчет!I57)</f>
        <v/>
      </c>
    </row>
    <row r="13" spans="2:17" ht="15" x14ac:dyDescent="0.25">
      <c r="B13" s="23" t="str">
        <f>IF(Расчет!P58="","",CONCATENATE(Расчет!A58," ",Расчет!B58))</f>
        <v/>
      </c>
      <c r="C13" s="23">
        <f>'[1]пленка, уголки, пластинки'!D114</f>
        <v>0</v>
      </c>
      <c r="D13" s="23">
        <f>'[1]пленка, уголки, пластинки'!E114</f>
        <v>0</v>
      </c>
      <c r="E13" s="23">
        <f>'[1]пленка, уголки, пластинки'!F114</f>
        <v>0</v>
      </c>
      <c r="F13" s="23">
        <f>'[1]пленка, уголки, пластинки'!G114</f>
        <v>0</v>
      </c>
      <c r="G13" s="23">
        <f>'[1]пленка, уголки, пластинки'!H114</f>
        <v>0</v>
      </c>
      <c r="H13" s="25" t="str">
        <f>IF(Расчет!P58="","",Расчет!R58)</f>
        <v/>
      </c>
      <c r="I13" s="24" t="str">
        <f>IF(Расчет!P58="","",Расчет!S58)</f>
        <v/>
      </c>
      <c r="J13" s="23"/>
      <c r="K13" s="23" t="str">
        <f>IF(Расчет!P58="","",Расчет!D58)</f>
        <v/>
      </c>
      <c r="L13" s="20" t="str">
        <f>IF(Расчет!P58="","",IF(Расчет!Y58="ДА",CONCATENATE(Расчет!E58,"+",813),Расчет!E58))</f>
        <v/>
      </c>
      <c r="M13" s="22" t="str">
        <f>IF(Расчет!P58="","",Расчет!F58+Расчет!Z58)</f>
        <v/>
      </c>
      <c r="N13" s="20" t="str">
        <f>IF(Расчет!P58="","",Расчет!G58)</f>
        <v/>
      </c>
      <c r="O13" s="21" t="str">
        <f>IF(Расчет!P58="","",Расчет!H58)</f>
        <v/>
      </c>
      <c r="P13" s="20"/>
      <c r="Q13" s="19" t="str">
        <f>IF(Расчет!P58="","",Расчет!I58)</f>
        <v/>
      </c>
    </row>
    <row r="14" spans="2:17" ht="15" x14ac:dyDescent="0.25">
      <c r="B14" s="23" t="str">
        <f>IF(Расчет!P59="","",CONCATENATE(Расчет!A59," ",Расчет!B59))</f>
        <v/>
      </c>
      <c r="C14" s="23">
        <f>'[1]пленка, уголки, пластинки'!D115</f>
        <v>0</v>
      </c>
      <c r="D14" s="23">
        <f>'[1]пленка, уголки, пластинки'!E115</f>
        <v>0</v>
      </c>
      <c r="E14" s="23">
        <f>'[1]пленка, уголки, пластинки'!F115</f>
        <v>0</v>
      </c>
      <c r="F14" s="23">
        <f>'[1]пленка, уголки, пластинки'!G115</f>
        <v>0</v>
      </c>
      <c r="G14" s="23" t="str">
        <f>'[1]пленка, уголки, пластинки'!H115</f>
        <v>ИТОГО:</v>
      </c>
      <c r="H14" s="25" t="str">
        <f>IF(Расчет!P59="","",Расчет!R59)</f>
        <v/>
      </c>
      <c r="I14" s="24" t="str">
        <f>IF(Расчет!P59="","",Расчет!S59)</f>
        <v/>
      </c>
      <c r="J14" s="23"/>
      <c r="K14" s="23" t="str">
        <f>IF(Расчет!P59="","",Расчет!D59)</f>
        <v/>
      </c>
      <c r="L14" s="20" t="str">
        <f>IF(Расчет!P59="","",IF(Расчет!Y59="ДА",CONCATENATE(Расчет!E59,"+",813),Расчет!E59))</f>
        <v/>
      </c>
      <c r="M14" s="22" t="str">
        <f>IF(Расчет!P59="","",Расчет!F59+Расчет!Z59)</f>
        <v/>
      </c>
      <c r="N14" s="20" t="str">
        <f>IF(Расчет!P59="","",Расчет!G59)</f>
        <v/>
      </c>
      <c r="O14" s="21" t="str">
        <f>IF(Расчет!P59="","",Расчет!H59)</f>
        <v/>
      </c>
      <c r="P14" s="20"/>
      <c r="Q14" s="19" t="str">
        <f>IF(Расчет!P59="","",Расчет!I59)</f>
        <v/>
      </c>
    </row>
    <row r="15" spans="2:17" ht="15" x14ac:dyDescent="0.25">
      <c r="B15" s="23" t="str">
        <f>IF(Расчет!P60="","",CONCATENATE(Расчет!A60," ",Расчет!B60))</f>
        <v/>
      </c>
      <c r="C15" s="23" t="str">
        <f>'[1]пленка, уголки, пластинки'!D116</f>
        <v>Длина пачки</v>
      </c>
      <c r="D15" s="23" t="str">
        <f>'[1]пленка, уголки, пластинки'!E116</f>
        <v>кол-во пачек</v>
      </c>
      <c r="E15" s="23" t="str">
        <f>'[1]пленка, уголки, пластинки'!F116</f>
        <v>Наим. пленки</v>
      </c>
      <c r="F15" s="23" t="str">
        <f>'[1]пленка, уголки, пластинки'!G116</f>
        <v>шир. Пленки (мм)</v>
      </c>
      <c r="G15" s="23" t="str">
        <f>'[1]пленка, уголки, пластинки'!H116</f>
        <v>площадь пленки</v>
      </c>
      <c r="H15" s="25" t="str">
        <f>IF(Расчет!P60="","",Расчет!R60)</f>
        <v/>
      </c>
      <c r="I15" s="24" t="str">
        <f>IF(Расчет!P60="","",Расчет!S60)</f>
        <v/>
      </c>
      <c r="J15" s="23"/>
      <c r="K15" s="23" t="str">
        <f>IF(Расчет!P60="","",Расчет!D60)</f>
        <v/>
      </c>
      <c r="L15" s="20" t="str">
        <f>IF(Расчет!P60="","",IF(Расчет!Y60="ДА",CONCATENATE(Расчет!E60,"+",813),Расчет!E60))</f>
        <v/>
      </c>
      <c r="M15" s="22" t="str">
        <f>IF(Расчет!P60="","",Расчет!F60+Расчет!Z60)</f>
        <v/>
      </c>
      <c r="N15" s="20" t="str">
        <f>IF(Расчет!P60="","",Расчет!G60)</f>
        <v/>
      </c>
      <c r="O15" s="21" t="str">
        <f>IF(Расчет!P60="","",Расчет!H60)</f>
        <v/>
      </c>
      <c r="P15" s="20"/>
      <c r="Q15" s="19" t="str">
        <f>IF(Расчет!P60="","",Расчет!I60)</f>
        <v/>
      </c>
    </row>
    <row r="16" spans="2:17" ht="15" x14ac:dyDescent="0.25">
      <c r="B16" s="23" t="str">
        <f>IF(Расчет!P61="","",CONCATENATE(Расчет!A61," ",Расчет!B61))</f>
        <v/>
      </c>
      <c r="C16" s="23">
        <f>'[1]пленка, уголки, пластинки'!D117</f>
        <v>12000</v>
      </c>
      <c r="D16" s="23">
        <f>'[1]пленка, уголки, пластинки'!E117</f>
        <v>4</v>
      </c>
      <c r="E16" s="23" t="str">
        <f>'[1]пленка, уголки, пластинки'!F117</f>
        <v>Ultralam</v>
      </c>
      <c r="F16" s="23">
        <f>'[1]пленка, уголки, пластинки'!G117</f>
        <v>1778</v>
      </c>
      <c r="G16" s="23">
        <f>'[1]пленка, уголки, пластинки'!H117</f>
        <v>92.029279999999986</v>
      </c>
      <c r="H16" s="25" t="str">
        <f>IF(Расчет!P61="","",Расчет!R61)</f>
        <v/>
      </c>
      <c r="I16" s="24" t="str">
        <f>IF(Расчет!P61="","",Расчет!S61)</f>
        <v/>
      </c>
      <c r="J16" s="23"/>
      <c r="K16" s="23" t="str">
        <f>IF(Расчет!P61="","",Расчет!D61)</f>
        <v/>
      </c>
      <c r="L16" s="20" t="str">
        <f>IF(Расчет!P61="","",IF(Расчет!Y61="ДА",CONCATENATE(Расчет!E61,"+",813),Расчет!E61))</f>
        <v/>
      </c>
      <c r="M16" s="22" t="str">
        <f>IF(Расчет!P61="","",Расчет!F61+Расчет!Z61)</f>
        <v/>
      </c>
      <c r="N16" s="20" t="str">
        <f>IF(Расчет!P61="","",Расчет!G61)</f>
        <v/>
      </c>
      <c r="O16" s="21" t="str">
        <f>IF(Расчет!P61="","",Расчет!H61)</f>
        <v/>
      </c>
      <c r="P16" s="20"/>
      <c r="Q16" s="19" t="str">
        <f>IF(Расчет!P61="","",Расчет!I61)</f>
        <v/>
      </c>
    </row>
    <row r="17" spans="2:17" ht="15" x14ac:dyDescent="0.25">
      <c r="B17" s="23" t="str">
        <f>IF(Расчет!P62="","",CONCATENATE(Расчет!A62," ",Расчет!B62))</f>
        <v/>
      </c>
      <c r="C17" s="23">
        <f>'[1]пленка, уголки, пластинки'!D118</f>
        <v>11400</v>
      </c>
      <c r="D17" s="23">
        <f>'[1]пленка, уголки, пластинки'!E118</f>
        <v>1</v>
      </c>
      <c r="E17" s="23" t="str">
        <f>'[1]пленка, уголки, пластинки'!F118</f>
        <v>Ultralam</v>
      </c>
      <c r="F17" s="23">
        <f>'[1]пленка, уголки, пластинки'!G118</f>
        <v>1778</v>
      </c>
      <c r="G17" s="23">
        <f>'[1]пленка, уголки, пластинки'!H118</f>
        <v>20.269200000000001</v>
      </c>
      <c r="H17" s="25" t="str">
        <f>IF(Расчет!P62="","",Расчет!R62)</f>
        <v/>
      </c>
      <c r="I17" s="24" t="str">
        <f>IF(Расчет!P62="","",Расчет!S62)</f>
        <v/>
      </c>
      <c r="J17" s="23"/>
      <c r="K17" s="23" t="str">
        <f>IF(Расчет!P62="","",Расчет!D62)</f>
        <v/>
      </c>
      <c r="L17" s="20" t="str">
        <f>IF(Расчет!P62="","",IF(Расчет!Y62="ДА",CONCATENATE(Расчет!E62,"+",813),Расчет!E62))</f>
        <v/>
      </c>
      <c r="M17" s="22" t="str">
        <f>IF(Расчет!P62="","",Расчет!F62+Расчет!Z62)</f>
        <v/>
      </c>
      <c r="N17" s="20" t="str">
        <f>IF(Расчет!P62="","",Расчет!G62)</f>
        <v/>
      </c>
      <c r="O17" s="21" t="str">
        <f>IF(Расчет!P62="","",Расчет!H62)</f>
        <v/>
      </c>
      <c r="P17" s="20"/>
      <c r="Q17" s="19" t="str">
        <f>IF(Расчет!P62="","",Расчет!I62)</f>
        <v/>
      </c>
    </row>
    <row r="18" spans="2:17" ht="15" x14ac:dyDescent="0.25">
      <c r="B18" s="23" t="str">
        <f>IF(Расчет!P63="","",CONCATENATE(Расчет!A63," ",Расчет!B63))</f>
        <v/>
      </c>
      <c r="C18" s="23">
        <f>'[1]пленка, уголки, пластинки'!D119</f>
        <v>10800</v>
      </c>
      <c r="D18" s="23">
        <f>'[1]пленка, уголки, пластинки'!E119</f>
        <v>2</v>
      </c>
      <c r="E18" s="23" t="str">
        <f>'[1]пленка, уголки, пластинки'!F119</f>
        <v>Ultralam</v>
      </c>
      <c r="F18" s="23">
        <f>'[1]пленка, уголки, пластинки'!G119</f>
        <v>1778</v>
      </c>
      <c r="G18" s="23">
        <f>'[1]пленка, уголки, пластинки'!H119</f>
        <v>41.747439999999997</v>
      </c>
      <c r="H18" s="25" t="str">
        <f>IF(Расчет!P63="","",Расчет!R63)</f>
        <v/>
      </c>
      <c r="I18" s="24" t="str">
        <f>IF(Расчет!P63="","",Расчет!S63)</f>
        <v/>
      </c>
      <c r="J18" s="23"/>
      <c r="K18" s="23" t="str">
        <f>IF(Расчет!P63="","",Расчет!D63)</f>
        <v/>
      </c>
      <c r="L18" s="20" t="str">
        <f>IF(Расчет!P63="","",IF(Расчет!Y63="ДА",CONCATENATE(Расчет!E63,"+",813),Расчет!E63))</f>
        <v/>
      </c>
      <c r="M18" s="22" t="str">
        <f>IF(Расчет!P63="","",Расчет!F63+Расчет!Z63)</f>
        <v/>
      </c>
      <c r="N18" s="20" t="str">
        <f>IF(Расчет!P63="","",Расчет!G63)</f>
        <v/>
      </c>
      <c r="O18" s="21" t="str">
        <f>IF(Расчет!P63="","",Расчет!H63)</f>
        <v/>
      </c>
      <c r="P18" s="20"/>
      <c r="Q18" s="19" t="str">
        <f>IF(Расчет!P63="","",Расчет!I63)</f>
        <v/>
      </c>
    </row>
    <row r="19" spans="2:17" ht="15" x14ac:dyDescent="0.25">
      <c r="B19" s="23" t="str">
        <f>IF(Расчет!P64="","",CONCATENATE(Расчет!A64," ",Расчет!B64))</f>
        <v/>
      </c>
      <c r="C19" s="23">
        <f>'[1]пленка, уголки, пластинки'!D120</f>
        <v>12000</v>
      </c>
      <c r="D19" s="23">
        <f>'[1]пленка, уголки, пластинки'!E120</f>
        <v>6</v>
      </c>
      <c r="E19" s="23" t="str">
        <f>'[1]пленка, уголки, пластинки'!F120</f>
        <v>Ultralam</v>
      </c>
      <c r="F19" s="23">
        <f>'[1]пленка, уголки, пластинки'!G120</f>
        <v>1575</v>
      </c>
      <c r="G19" s="23">
        <f>'[1]пленка, уголки, пластинки'!H120</f>
        <v>122.28299999999997</v>
      </c>
      <c r="H19" s="25" t="str">
        <f>IF(Расчет!P64="","",Расчет!R64)</f>
        <v/>
      </c>
      <c r="I19" s="24" t="str">
        <f>IF(Расчет!P64="","",Расчет!S64)</f>
        <v/>
      </c>
      <c r="J19" s="23"/>
      <c r="K19" s="23" t="str">
        <f>IF(Расчет!P64="","",Расчет!D64)</f>
        <v/>
      </c>
      <c r="L19" s="20" t="str">
        <f>IF(Расчет!P64="","",IF(Расчет!Y64="ДА",CONCATENATE(Расчет!E64,"+",813),Расчет!E64))</f>
        <v/>
      </c>
      <c r="M19" s="22" t="str">
        <f>IF(Расчет!P64="","",Расчет!F64+Расчет!Z64)</f>
        <v/>
      </c>
      <c r="N19" s="20" t="str">
        <f>IF(Расчет!P64="","",Расчет!G64)</f>
        <v/>
      </c>
      <c r="O19" s="21" t="str">
        <f>IF(Расчет!P64="","",Расчет!H64)</f>
        <v/>
      </c>
      <c r="P19" s="20"/>
      <c r="Q19" s="19" t="str">
        <f>IF(Расчет!P64="","",Расчет!I64)</f>
        <v/>
      </c>
    </row>
    <row r="20" spans="2:17" ht="15" x14ac:dyDescent="0.25">
      <c r="B20" s="23" t="str">
        <f>IF(Расчет!P65="","",CONCATENATE(Расчет!A65," ",Расчет!B65))</f>
        <v/>
      </c>
      <c r="C20" s="23">
        <f>'[1]пленка, уголки, пластинки'!D121</f>
        <v>3100</v>
      </c>
      <c r="D20" s="23">
        <f>'[1]пленка, уголки, пластинки'!E121</f>
        <v>1</v>
      </c>
      <c r="E20" s="23" t="str">
        <f>'[1]пленка, уголки, пластинки'!F121</f>
        <v>Ultralam</v>
      </c>
      <c r="F20" s="23">
        <f>'[1]пленка, уголки, пластинки'!G121</f>
        <v>1880</v>
      </c>
      <c r="G20" s="23">
        <f>'[1]пленка, уголки, пластинки'!H121</f>
        <v>7.6854399999999998</v>
      </c>
      <c r="H20" s="25" t="str">
        <f>IF(Расчет!P65="","",Расчет!R65)</f>
        <v/>
      </c>
      <c r="I20" s="24" t="str">
        <f>IF(Расчет!P65="","",Расчет!S65)</f>
        <v/>
      </c>
      <c r="J20" s="23"/>
      <c r="K20" s="23" t="str">
        <f>IF(Расчет!P65="","",Расчет!D65)</f>
        <v/>
      </c>
      <c r="L20" s="20" t="str">
        <f>IF(Расчет!P65="","",IF(Расчет!Y65="ДА",CONCATENATE(Расчет!E65,"+",813),Расчет!E65))</f>
        <v/>
      </c>
      <c r="M20" s="22" t="str">
        <f>IF(Расчет!P65="","",Расчет!F65+Расчет!Z65)</f>
        <v/>
      </c>
      <c r="N20" s="20" t="str">
        <f>IF(Расчет!P65="","",Расчет!G65)</f>
        <v/>
      </c>
      <c r="O20" s="21" t="str">
        <f>IF(Расчет!P65="","",Расчет!H65)</f>
        <v/>
      </c>
      <c r="P20" s="20"/>
      <c r="Q20" s="19" t="str">
        <f>IF(Расчет!P65="","",Расчет!I65)</f>
        <v/>
      </c>
    </row>
    <row r="21" spans="2:17" ht="15" x14ac:dyDescent="0.25">
      <c r="B21" s="23" t="str">
        <f>IF(Расчет!P66="","",CONCATENATE(Расчет!A66," ",Расчет!B66))</f>
        <v/>
      </c>
      <c r="C21" s="23">
        <f>'[1]пленка, уголки, пластинки'!D122</f>
        <v>2000</v>
      </c>
      <c r="D21" s="23">
        <f>'[1]пленка, уголки, пластинки'!E122</f>
        <v>1</v>
      </c>
      <c r="E21" s="23" t="str">
        <f>'[1]пленка, уголки, пластинки'!F122</f>
        <v>Ultralam</v>
      </c>
      <c r="F21" s="23">
        <f>'[1]пленка, уголки, пластинки'!G122</f>
        <v>1778</v>
      </c>
      <c r="G21" s="23">
        <f>'[1]пленка, уголки, пластинки'!H122</f>
        <v>5.1739800000000002</v>
      </c>
      <c r="H21" s="25" t="str">
        <f>IF(Расчет!P66="","",Расчет!R66)</f>
        <v/>
      </c>
      <c r="I21" s="24" t="str">
        <f>IF(Расчет!P66="","",Расчет!S66)</f>
        <v/>
      </c>
      <c r="J21" s="23"/>
      <c r="K21" s="23" t="str">
        <f>IF(Расчет!P66="","",Расчет!D66)</f>
        <v/>
      </c>
      <c r="L21" s="20" t="str">
        <f>IF(Расчет!P66="","",IF(Расчет!Y66="ДА",CONCATENATE(Расчет!E66,"+",813),Расчет!E66))</f>
        <v/>
      </c>
      <c r="M21" s="22" t="str">
        <f>IF(Расчет!P66="","",Расчет!F66+Расчет!Z66)</f>
        <v/>
      </c>
      <c r="N21" s="20" t="str">
        <f>IF(Расчет!P66="","",Расчет!G66)</f>
        <v/>
      </c>
      <c r="O21" s="21" t="str">
        <f>IF(Расчет!P66="","",Расчет!H66)</f>
        <v/>
      </c>
      <c r="P21" s="20"/>
      <c r="Q21" s="19" t="str">
        <f>IF(Расчет!P66="","",Расчет!I66)</f>
        <v/>
      </c>
    </row>
    <row r="22" spans="2:17" ht="15" x14ac:dyDescent="0.25">
      <c r="B22" s="23" t="str">
        <f>IF(Расчет!P67="","",CONCATENATE(Расчет!A67," ",Расчет!B67))</f>
        <v/>
      </c>
      <c r="C22" s="23">
        <f>'[1]пленка, уголки, пластинки'!D123</f>
        <v>11400</v>
      </c>
      <c r="D22" s="23">
        <f>'[1]пленка, уголки, пластинки'!E123</f>
        <v>1</v>
      </c>
      <c r="E22" s="23" t="str">
        <f>'[1]пленка, уголки, пластинки'!F123</f>
        <v>Ultralam</v>
      </c>
      <c r="F22" s="23">
        <f>'[1]пленка, уголки, пластинки'!G123</f>
        <v>1575</v>
      </c>
      <c r="G22" s="23">
        <f>'[1]пленка, уголки, пластинки'!H123</f>
        <v>19.1205</v>
      </c>
      <c r="H22" s="25" t="str">
        <f>IF(Расчет!P67="","",Расчет!R67)</f>
        <v/>
      </c>
      <c r="I22" s="24" t="str">
        <f>IF(Расчет!P67="","",Расчет!S67)</f>
        <v/>
      </c>
      <c r="J22" s="23"/>
      <c r="K22" s="23" t="str">
        <f>IF(Расчет!P67="","",Расчет!D67)</f>
        <v/>
      </c>
      <c r="L22" s="20" t="str">
        <f>IF(Расчет!P67="","",IF(Расчет!Y67="ДА",CONCATENATE(Расчет!E67,"+",813),Расчет!E67))</f>
        <v/>
      </c>
      <c r="M22" s="22" t="str">
        <f>IF(Расчет!P67="","",Расчет!F67+Расчет!Z67)</f>
        <v/>
      </c>
      <c r="N22" s="20" t="str">
        <f>IF(Расчет!P67="","",Расчет!G67)</f>
        <v/>
      </c>
      <c r="O22" s="21" t="str">
        <f>IF(Расчет!P67="","",Расчет!H67)</f>
        <v/>
      </c>
      <c r="P22" s="20"/>
      <c r="Q22" s="19" t="str">
        <f>IF(Расчет!P67="","",Расчет!I67)</f>
        <v/>
      </c>
    </row>
    <row r="23" spans="2:17" ht="15" x14ac:dyDescent="0.25">
      <c r="B23" s="23" t="str">
        <f>IF(Расчет!P68="","",CONCATENATE(Расчет!A68," ",Расчет!B68))</f>
        <v/>
      </c>
      <c r="C23" s="23">
        <f>'[1]пленка, уголки, пластинки'!D124</f>
        <v>10800</v>
      </c>
      <c r="D23" s="23">
        <f>'[1]пленка, уголки, пластинки'!E124</f>
        <v>2</v>
      </c>
      <c r="E23" s="23" t="str">
        <f>'[1]пленка, уголки, пластинки'!F124</f>
        <v>Ultralam</v>
      </c>
      <c r="F23" s="23">
        <f>'[1]пленка, уголки, пластинки'!G124</f>
        <v>1575</v>
      </c>
      <c r="G23" s="23">
        <f>'[1]пленка, уголки, пластинки'!H124</f>
        <v>36.350999999999999</v>
      </c>
      <c r="H23" s="25" t="str">
        <f>IF(Расчет!P68="","",Расчет!R68)</f>
        <v/>
      </c>
      <c r="I23" s="24" t="str">
        <f>IF(Расчет!P68="","",Расчет!S68)</f>
        <v/>
      </c>
      <c r="J23" s="23"/>
      <c r="K23" s="23" t="str">
        <f>IF(Расчет!P68="","",Расчет!D68)</f>
        <v/>
      </c>
      <c r="L23" s="20" t="str">
        <f>IF(Расчет!P68="","",IF(Расчет!Y68="ДА",CONCATENATE(Расчет!E68,"+",813),Расчет!E68))</f>
        <v/>
      </c>
      <c r="M23" s="22" t="str">
        <f>IF(Расчет!P68="","",Расчет!F68+Расчет!Z68)</f>
        <v/>
      </c>
      <c r="N23" s="20" t="str">
        <f>IF(Расчет!P68="","",Расчет!G68)</f>
        <v/>
      </c>
      <c r="O23" s="21" t="str">
        <f>IF(Расчет!P68="","",Расчет!H68)</f>
        <v/>
      </c>
      <c r="P23" s="20"/>
      <c r="Q23" s="19" t="str">
        <f>IF(Расчет!P68="","",Расчет!I68)</f>
        <v/>
      </c>
    </row>
    <row r="24" spans="2:17" ht="15" x14ac:dyDescent="0.25">
      <c r="B24" s="23" t="str">
        <f>IF(Расчет!P69="","",CONCATENATE(Расчет!A69," ",Расчет!B69))</f>
        <v/>
      </c>
      <c r="C24" s="23">
        <f>'[1]пленка, уголки, пластинки'!D125</f>
        <v>12000</v>
      </c>
      <c r="D24" s="23">
        <f>'[1]пленка, уголки, пластинки'!E125</f>
        <v>6</v>
      </c>
      <c r="E24" s="23" t="str">
        <f>'[1]пленка, уголки, пластинки'!F125</f>
        <v>Ultralam</v>
      </c>
      <c r="F24" s="23">
        <f>'[1]пленка, уголки, пластинки'!G125</f>
        <v>1575</v>
      </c>
      <c r="G24" s="23">
        <f>'[1]пленка, уголки, пластинки'!H125</f>
        <v>115.28999999999998</v>
      </c>
      <c r="H24" s="25" t="str">
        <f>IF(Расчет!P69="","",Расчет!R69)</f>
        <v/>
      </c>
      <c r="I24" s="24" t="str">
        <f>IF(Расчет!P69="","",Расчет!S69)</f>
        <v/>
      </c>
      <c r="J24" s="23"/>
      <c r="K24" s="23" t="str">
        <f>IF(Расчет!P69="","",Расчет!D69)</f>
        <v/>
      </c>
      <c r="L24" s="20" t="str">
        <f>IF(Расчет!P69="","",IF(Расчет!Y69="ДА",CONCATENATE(Расчет!E69,"+",813),Расчет!E69))</f>
        <v/>
      </c>
      <c r="M24" s="22" t="str">
        <f>IF(Расчет!P69="","",Расчет!F69+Расчет!Z69)</f>
        <v/>
      </c>
      <c r="N24" s="20" t="str">
        <f>IF(Расчет!P69="","",Расчет!G69)</f>
        <v/>
      </c>
      <c r="O24" s="21" t="str">
        <f>IF(Расчет!P69="","",Расчет!H69)</f>
        <v/>
      </c>
      <c r="P24" s="20"/>
      <c r="Q24" s="19" t="str">
        <f>IF(Расчет!P69="","",Расчет!I69)</f>
        <v/>
      </c>
    </row>
    <row r="25" spans="2:17" ht="15" x14ac:dyDescent="0.25">
      <c r="B25" s="23" t="str">
        <f>IF(Расчет!P70="","",CONCATENATE(Расчет!A70," ",Расчет!B70))</f>
        <v/>
      </c>
      <c r="C25" s="23">
        <f>'[1]пленка, уголки, пластинки'!D126</f>
        <v>10800</v>
      </c>
      <c r="D25" s="23">
        <f>'[1]пленка, уголки, пластинки'!E126</f>
        <v>2</v>
      </c>
      <c r="E25" s="23" t="str">
        <f>'[1]пленка, уголки, пластинки'!F126</f>
        <v>Ultralam</v>
      </c>
      <c r="F25" s="23">
        <f>'[1]пленка, уголки, пластинки'!G126</f>
        <v>1575</v>
      </c>
      <c r="G25" s="23">
        <f>'[1]пленка, уголки, пластинки'!H126</f>
        <v>34.65</v>
      </c>
      <c r="H25" s="25" t="str">
        <f>IF(Расчет!P70="","",Расчет!R70)</f>
        <v/>
      </c>
      <c r="I25" s="24" t="str">
        <f>IF(Расчет!P70="","",Расчет!S70)</f>
        <v/>
      </c>
      <c r="J25" s="23"/>
      <c r="K25" s="23" t="str">
        <f>IF(Расчет!P70="","",Расчет!D70)</f>
        <v/>
      </c>
      <c r="L25" s="20" t="str">
        <f>IF(Расчет!P70="","",IF(Расчет!Y70="ДА",CONCATENATE(Расчет!E70,"+",813),Расчет!E70))</f>
        <v/>
      </c>
      <c r="M25" s="22" t="str">
        <f>IF(Расчет!P70="","",Расчет!F70+Расчет!Z70)</f>
        <v/>
      </c>
      <c r="N25" s="20" t="str">
        <f>IF(Расчет!P70="","",Расчет!G70)</f>
        <v/>
      </c>
      <c r="O25" s="21" t="str">
        <f>IF(Расчет!P70="","",Расчет!H70)</f>
        <v/>
      </c>
      <c r="P25" s="20"/>
      <c r="Q25" s="19" t="str">
        <f>IF(Расчет!P70="","",Расчет!I70)</f>
        <v/>
      </c>
    </row>
    <row r="26" spans="2:17" ht="15" x14ac:dyDescent="0.25">
      <c r="B26" s="23" t="str">
        <f>IF(Расчет!P71="","",CONCATENATE(Расчет!A71," ",Расчет!B71))</f>
        <v/>
      </c>
      <c r="C26" s="23">
        <f>'[1]пленка, уголки, пластинки'!D127</f>
        <v>0</v>
      </c>
      <c r="D26" s="23">
        <f>'[1]пленка, уголки, пластинки'!E127</f>
        <v>0</v>
      </c>
      <c r="E26" s="23" t="e">
        <f>'[1]пленка, уголки, пластинки'!F127</f>
        <v>#VALUE!</v>
      </c>
      <c r="F26" s="23" t="str">
        <f>'[1]пленка, уголки, пластинки'!G127</f>
        <v>+813</v>
      </c>
      <c r="G26" s="23">
        <f>'[1]пленка, уголки, пластинки'!H127</f>
        <v>0</v>
      </c>
      <c r="H26" s="25" t="str">
        <f>IF(Расчет!P71="","",Расчет!R71)</f>
        <v/>
      </c>
      <c r="I26" s="24" t="str">
        <f>IF(Расчет!P71="","",Расчет!S71)</f>
        <v/>
      </c>
      <c r="J26" s="23"/>
      <c r="K26" s="23" t="str">
        <f>IF(Расчет!P71="","",Расчет!D71)</f>
        <v/>
      </c>
      <c r="L26" s="20" t="str">
        <f>IF(Расчет!P71="","",IF(Расчет!Y71="ДА",CONCATENATE(Расчет!E71,"+",813),Расчет!E71))</f>
        <v/>
      </c>
      <c r="M26" s="22" t="str">
        <f>IF(Расчет!P71="","",Расчет!F71+Расчет!Z71)</f>
        <v/>
      </c>
      <c r="N26" s="20" t="str">
        <f>IF(Расчет!P71="","",Расчет!G71)</f>
        <v/>
      </c>
      <c r="O26" s="21" t="str">
        <f>IF(Расчет!P71="","",Расчет!H71)</f>
        <v/>
      </c>
      <c r="P26" s="20"/>
      <c r="Q26" s="19" t="str">
        <f>IF(Расчет!P71="","",Расчет!I71)</f>
        <v/>
      </c>
    </row>
    <row r="27" spans="2:17" ht="15" x14ac:dyDescent="0.25">
      <c r="B27" s="23" t="str">
        <f>IF(Расчет!P72="","",CONCATENATE(Расчет!A72," ",Расчет!B72))</f>
        <v/>
      </c>
      <c r="C27" s="23">
        <f>'[1]пленка, уголки, пластинки'!D128</f>
        <v>0</v>
      </c>
      <c r="D27" s="23">
        <f>'[1]пленка, уголки, пластинки'!E128</f>
        <v>0</v>
      </c>
      <c r="E27" s="23" t="e">
        <f>'[1]пленка, уголки, пластинки'!F128</f>
        <v>#VALUE!</v>
      </c>
      <c r="F27" s="23" t="str">
        <f>'[1]пленка, уголки, пластинки'!G128</f>
        <v>0+813</v>
      </c>
      <c r="G27" s="23">
        <f>'[1]пленка, уголки, пластинки'!H128</f>
        <v>0</v>
      </c>
      <c r="H27" s="25" t="str">
        <f>IF(Расчет!P72="","",Расчет!R72)</f>
        <v/>
      </c>
      <c r="I27" s="24" t="str">
        <f>IF(Расчет!P72="","",Расчет!S72)</f>
        <v/>
      </c>
      <c r="J27" s="23"/>
      <c r="K27" s="23" t="str">
        <f>IF(Расчет!P72="","",Расчет!D72)</f>
        <v/>
      </c>
      <c r="L27" s="20" t="str">
        <f>IF(Расчет!P72="","",IF(Расчет!Y72="ДА",CONCATENATE(Расчет!E72,"+",813),Расчет!E72))</f>
        <v/>
      </c>
      <c r="M27" s="22" t="str">
        <f>IF(Расчет!P72="","",Расчет!F72+Расчет!Z72)</f>
        <v/>
      </c>
      <c r="N27" s="20" t="str">
        <f>IF(Расчет!P72="","",Расчет!G72)</f>
        <v/>
      </c>
      <c r="O27" s="21" t="str">
        <f>IF(Расчет!P72="","",Расчет!H72)</f>
        <v/>
      </c>
      <c r="P27" s="20"/>
      <c r="Q27" s="19" t="str">
        <f>IF(Расчет!P72="","",Расчет!I72)</f>
        <v/>
      </c>
    </row>
    <row r="28" spans="2:17" ht="15" x14ac:dyDescent="0.25">
      <c r="B28" s="23" t="str">
        <f>IF(Расчет!P73="","",CONCATENATE(Расчет!A73," ",Расчет!B73))</f>
        <v/>
      </c>
      <c r="C28" s="23">
        <f>'[1]пленка, уголки, пластинки'!D129</f>
        <v>0</v>
      </c>
      <c r="D28" s="23">
        <f>'[1]пленка, уголки, пластинки'!E129</f>
        <v>0</v>
      </c>
      <c r="E28" s="23" t="e">
        <f>'[1]пленка, уголки, пластинки'!F129</f>
        <v>#VALUE!</v>
      </c>
      <c r="F28" s="23" t="str">
        <f>'[1]пленка, уголки, пластинки'!G129</f>
        <v>0+813</v>
      </c>
      <c r="G28" s="23">
        <f>'[1]пленка, уголки, пластинки'!H129</f>
        <v>0</v>
      </c>
      <c r="H28" s="25" t="str">
        <f>IF(Расчет!P73="","",Расчет!R73)</f>
        <v/>
      </c>
      <c r="I28" s="24" t="str">
        <f>IF(Расчет!P73="","",Расчет!S73)</f>
        <v/>
      </c>
      <c r="J28" s="23"/>
      <c r="K28" s="23" t="str">
        <f>IF(Расчет!P73="","",Расчет!D73)</f>
        <v/>
      </c>
      <c r="L28" s="20" t="str">
        <f>IF(Расчет!P73="","",IF(Расчет!Y73="ДА",CONCATENATE(Расчет!E73,"+",813),Расчет!E73))</f>
        <v/>
      </c>
      <c r="M28" s="22" t="str">
        <f>IF(Расчет!P73="","",Расчет!F73+Расчет!Z73)</f>
        <v/>
      </c>
      <c r="N28" s="20" t="str">
        <f>IF(Расчет!P73="","",Расчет!G73)</f>
        <v/>
      </c>
      <c r="O28" s="21" t="str">
        <f>IF(Расчет!P73="","",Расчет!H73)</f>
        <v/>
      </c>
      <c r="P28" s="20"/>
      <c r="Q28" s="19" t="str">
        <f>IF(Расчет!P73="","",Расчет!I73)</f>
        <v/>
      </c>
    </row>
    <row r="29" spans="2:17" ht="15" x14ac:dyDescent="0.25">
      <c r="B29" s="23" t="str">
        <f>IF(Расчет!P74="","",CONCATENATE(Расчет!A74," ",Расчет!B74))</f>
        <v/>
      </c>
      <c r="C29" s="23">
        <f>'[1]пленка, уголки, пластинки'!D130</f>
        <v>0</v>
      </c>
      <c r="D29" s="23">
        <f>'[1]пленка, уголки, пластинки'!E130</f>
        <v>0</v>
      </c>
      <c r="E29" s="23" t="e">
        <f>'[1]пленка, уголки, пластинки'!F130</f>
        <v>#VALUE!</v>
      </c>
      <c r="F29" s="23" t="str">
        <f>'[1]пленка, уголки, пластинки'!G130</f>
        <v>0+813</v>
      </c>
      <c r="G29" s="23">
        <f>'[1]пленка, уголки, пластинки'!H130</f>
        <v>0</v>
      </c>
      <c r="H29" s="25" t="str">
        <f>IF(Расчет!P74="","",Расчет!R74)</f>
        <v/>
      </c>
      <c r="I29" s="24" t="str">
        <f>IF(Расчет!P74="","",Расчет!S74)</f>
        <v/>
      </c>
      <c r="J29" s="23"/>
      <c r="K29" s="23" t="str">
        <f>IF(Расчет!P74="","",Расчет!D74)</f>
        <v/>
      </c>
      <c r="L29" s="20" t="str">
        <f>IF(Расчет!P74="","",IF(Расчет!Y74="ДА",CONCATENATE(Расчет!E74,"+",813),Расчет!E74))</f>
        <v/>
      </c>
      <c r="M29" s="22" t="str">
        <f>IF(Расчет!P74="","",Расчет!F74+Расчет!Z74)</f>
        <v/>
      </c>
      <c r="N29" s="20" t="str">
        <f>IF(Расчет!P74="","",Расчет!G74)</f>
        <v/>
      </c>
      <c r="O29" s="21" t="str">
        <f>IF(Расчет!P74="","",Расчет!H74)</f>
        <v/>
      </c>
      <c r="P29" s="20"/>
      <c r="Q29" s="19" t="str">
        <f>IF(Расчет!P74="","",Расчет!I74)</f>
        <v/>
      </c>
    </row>
    <row r="30" spans="2:17" ht="15" x14ac:dyDescent="0.25">
      <c r="B30" s="23" t="str">
        <f>IF(Расчет!P75="","",CONCATENATE(Расчет!A75," ",Расчет!B75))</f>
        <v/>
      </c>
      <c r="C30" s="23">
        <f>'[1]пленка, уголки, пластинки'!D131</f>
        <v>0</v>
      </c>
      <c r="D30" s="23">
        <f>'[1]пленка, уголки, пластинки'!E131</f>
        <v>0</v>
      </c>
      <c r="E30" s="23" t="e">
        <f>'[1]пленка, уголки, пластинки'!F131</f>
        <v>#VALUE!</v>
      </c>
      <c r="F30" s="23" t="str">
        <f>'[1]пленка, уголки, пластинки'!G131</f>
        <v>0+813</v>
      </c>
      <c r="G30" s="23">
        <f>'[1]пленка, уголки, пластинки'!H131</f>
        <v>0</v>
      </c>
      <c r="H30" s="25" t="str">
        <f>IF(Расчет!P75="","",Расчет!R75)</f>
        <v/>
      </c>
      <c r="I30" s="24" t="str">
        <f>IF(Расчет!P75="","",Расчет!S75)</f>
        <v/>
      </c>
      <c r="J30" s="23"/>
      <c r="K30" s="23" t="str">
        <f>IF(Расчет!P75="","",Расчет!D75)</f>
        <v/>
      </c>
      <c r="L30" s="20" t="str">
        <f>IF(Расчет!P75="","",IF(Расчет!Y75="ДА",CONCATENATE(Расчет!E75,"+",813),Расчет!E75))</f>
        <v/>
      </c>
      <c r="M30" s="22" t="str">
        <f>IF(Расчет!P75="","",Расчет!F75+Расчет!Z75)</f>
        <v/>
      </c>
      <c r="N30" s="20" t="str">
        <f>IF(Расчет!P75="","",Расчет!G75)</f>
        <v/>
      </c>
      <c r="O30" s="21" t="str">
        <f>IF(Расчет!P75="","",Расчет!H75)</f>
        <v/>
      </c>
      <c r="P30" s="20"/>
      <c r="Q30" s="19" t="str">
        <f>IF(Расчет!P75="","",Расчет!I75)</f>
        <v/>
      </c>
    </row>
    <row r="31" spans="2:17" ht="15" x14ac:dyDescent="0.25">
      <c r="B31" s="23" t="str">
        <f>IF(Расчет!P76="","",CONCATENATE(Расчет!A76," ",Расчет!B76))</f>
        <v/>
      </c>
      <c r="C31" s="23">
        <f>'[1]пленка, уголки, пластинки'!D132</f>
        <v>0</v>
      </c>
      <c r="D31" s="23">
        <f>'[1]пленка, уголки, пластинки'!E132</f>
        <v>0</v>
      </c>
      <c r="E31" s="23" t="e">
        <f>'[1]пленка, уголки, пластинки'!F132</f>
        <v>#VALUE!</v>
      </c>
      <c r="F31" s="23" t="str">
        <f>'[1]пленка, уголки, пластинки'!G132</f>
        <v>0+813</v>
      </c>
      <c r="G31" s="23">
        <f>'[1]пленка, уголки, пластинки'!H132</f>
        <v>0</v>
      </c>
      <c r="H31" s="25" t="str">
        <f>IF(Расчет!P76="","",Расчет!R76)</f>
        <v/>
      </c>
      <c r="I31" s="24" t="str">
        <f>IF(Расчет!P76="","",Расчет!S76)</f>
        <v/>
      </c>
      <c r="J31" s="23"/>
      <c r="K31" s="23" t="str">
        <f>IF(Расчет!P76="","",Расчет!D76)</f>
        <v/>
      </c>
      <c r="L31" s="20" t="str">
        <f>IF(Расчет!P76="","",IF(Расчет!Y76="ДА",CONCATENATE(Расчет!E76,"+",813),Расчет!E76))</f>
        <v/>
      </c>
      <c r="M31" s="22" t="str">
        <f>IF(Расчет!P76="","",Расчет!F76+Расчет!Z76)</f>
        <v/>
      </c>
      <c r="N31" s="20" t="str">
        <f>IF(Расчет!P76="","",Расчет!G76)</f>
        <v/>
      </c>
      <c r="O31" s="21" t="str">
        <f>IF(Расчет!P76="","",Расчет!H76)</f>
        <v/>
      </c>
      <c r="P31" s="20"/>
      <c r="Q31" s="19" t="str">
        <f>IF(Расчет!P76="","",Расчет!I76)</f>
        <v/>
      </c>
    </row>
    <row r="32" spans="2:17" ht="15" x14ac:dyDescent="0.25">
      <c r="B32" s="23" t="str">
        <f>IF(Расчет!P77="","",CONCATENATE(Расчет!A77," ",Расчет!B77))</f>
        <v/>
      </c>
      <c r="C32" s="23">
        <f>'[1]пленка, уголки, пластинки'!D133</f>
        <v>0</v>
      </c>
      <c r="D32" s="23">
        <f>'[1]пленка, уголки, пластинки'!E133</f>
        <v>0</v>
      </c>
      <c r="E32" s="23" t="e">
        <f>'[1]пленка, уголки, пластинки'!F133</f>
        <v>#VALUE!</v>
      </c>
      <c r="F32" s="23" t="str">
        <f>'[1]пленка, уголки, пластинки'!G133</f>
        <v>0+813</v>
      </c>
      <c r="G32" s="23">
        <f>'[1]пленка, уголки, пластинки'!H133</f>
        <v>0</v>
      </c>
      <c r="H32" s="25" t="str">
        <f>IF(Расчет!P77="","",Расчет!R77)</f>
        <v/>
      </c>
      <c r="I32" s="24" t="str">
        <f>IF(Расчет!P77="","",Расчет!S77)</f>
        <v/>
      </c>
      <c r="J32" s="23"/>
      <c r="K32" s="23" t="str">
        <f>IF(Расчет!P77="","",Расчет!D77)</f>
        <v/>
      </c>
      <c r="L32" s="20" t="str">
        <f>IF(Расчет!P77="","",IF(Расчет!Y77="ДА",CONCATENATE(Расчет!E77,"+",813),Расчет!E77))</f>
        <v/>
      </c>
      <c r="M32" s="22" t="str">
        <f>IF(Расчет!P77="","",Расчет!F77+Расчет!Z77)</f>
        <v/>
      </c>
      <c r="N32" s="20" t="str">
        <f>IF(Расчет!P77="","",Расчет!G77)</f>
        <v/>
      </c>
      <c r="O32" s="21" t="str">
        <f>IF(Расчет!P77="","",Расчет!H77)</f>
        <v/>
      </c>
      <c r="P32" s="20"/>
      <c r="Q32" s="19" t="str">
        <f>IF(Расчет!P77="","",Расчет!I77)</f>
        <v/>
      </c>
    </row>
    <row r="33" spans="2:17" ht="15" x14ac:dyDescent="0.25">
      <c r="B33" s="23" t="str">
        <f>IF(Расчет!P78="","",CONCATENATE(Расчет!A78," ",Расчет!B78))</f>
        <v/>
      </c>
      <c r="C33" s="23">
        <f>'[1]пленка, уголки, пластинки'!D134</f>
        <v>0</v>
      </c>
      <c r="D33" s="23">
        <f>'[1]пленка, уголки, пластинки'!E134</f>
        <v>0</v>
      </c>
      <c r="E33" s="23" t="e">
        <f>'[1]пленка, уголки, пластинки'!F134</f>
        <v>#VALUE!</v>
      </c>
      <c r="F33" s="23" t="str">
        <f>'[1]пленка, уголки, пластинки'!G134</f>
        <v>0+813</v>
      </c>
      <c r="G33" s="23">
        <f>'[1]пленка, уголки, пластинки'!H134</f>
        <v>0</v>
      </c>
      <c r="H33" s="25" t="str">
        <f>IF(Расчет!P78="","",Расчет!R78)</f>
        <v/>
      </c>
      <c r="I33" s="24" t="str">
        <f>IF(Расчет!P78="","",Расчет!S78)</f>
        <v/>
      </c>
      <c r="J33" s="23"/>
      <c r="K33" s="23" t="str">
        <f>IF(Расчет!P78="","",Расчет!D78)</f>
        <v/>
      </c>
      <c r="L33" s="20" t="str">
        <f>IF(Расчет!P78="","",IF(Расчет!Y78="ДА",CONCATENATE(Расчет!E78,"+",813),Расчет!E78))</f>
        <v/>
      </c>
      <c r="M33" s="22" t="str">
        <f>IF(Расчет!P78="","",Расчет!F78+Расчет!Z78)</f>
        <v/>
      </c>
      <c r="N33" s="20" t="str">
        <f>IF(Расчет!P78="","",Расчет!G78)</f>
        <v/>
      </c>
      <c r="O33" s="21" t="str">
        <f>IF(Расчет!P78="","",Расчет!H78)</f>
        <v/>
      </c>
      <c r="P33" s="20"/>
      <c r="Q33" s="19" t="str">
        <f>IF(Расчет!P78="","",Расчет!I78)</f>
        <v/>
      </c>
    </row>
    <row r="34" spans="2:17" ht="15" x14ac:dyDescent="0.25">
      <c r="B34" s="23" t="str">
        <f>IF(Расчет!P79="","",CONCATENATE(Расчет!A79," ",Расчет!B79))</f>
        <v/>
      </c>
      <c r="C34" s="23">
        <f>'[1]пленка, уголки, пластинки'!D135</f>
        <v>0</v>
      </c>
      <c r="D34" s="23">
        <f>'[1]пленка, уголки, пластинки'!E135</f>
        <v>0</v>
      </c>
      <c r="E34" s="23" t="e">
        <f>'[1]пленка, уголки, пластинки'!F135</f>
        <v>#VALUE!</v>
      </c>
      <c r="F34" s="23" t="str">
        <f>'[1]пленка, уголки, пластинки'!G135</f>
        <v>0+813</v>
      </c>
      <c r="G34" s="23">
        <f>'[1]пленка, уголки, пластинки'!H135</f>
        <v>0</v>
      </c>
      <c r="H34" s="25" t="str">
        <f>IF(Расчет!P79="","",Расчет!R79)</f>
        <v/>
      </c>
      <c r="I34" s="24" t="str">
        <f>IF(Расчет!P79="","",Расчет!S79)</f>
        <v/>
      </c>
      <c r="J34" s="23"/>
      <c r="K34" s="23" t="str">
        <f>IF(Расчет!P79="","",Расчет!D79)</f>
        <v/>
      </c>
      <c r="L34" s="20" t="str">
        <f>IF(Расчет!P79="","",IF(Расчет!Y79="ДА",CONCATENATE(Расчет!E79,"+",813),Расчет!E79))</f>
        <v/>
      </c>
      <c r="M34" s="22" t="str">
        <f>IF(Расчет!P79="","",Расчет!F79+Расчет!Z79)</f>
        <v/>
      </c>
      <c r="N34" s="20" t="str">
        <f>IF(Расчет!P79="","",Расчет!G79)</f>
        <v/>
      </c>
      <c r="O34" s="21" t="str">
        <f>IF(Расчет!P79="","",Расчет!H79)</f>
        <v/>
      </c>
      <c r="P34" s="20"/>
      <c r="Q34" s="19" t="str">
        <f>IF(Расчет!P79="","",Расчет!I79)</f>
        <v/>
      </c>
    </row>
    <row r="35" spans="2:17" ht="15" x14ac:dyDescent="0.25">
      <c r="B35" s="23" t="str">
        <f>IF(Расчет!P80="","",CONCATENATE(Расчет!A80," ",Расчет!B80))</f>
        <v/>
      </c>
      <c r="C35" s="23">
        <f>'[1]пленка, уголки, пластинки'!D136</f>
        <v>0</v>
      </c>
      <c r="D35" s="23">
        <f>'[1]пленка, уголки, пластинки'!E136</f>
        <v>0</v>
      </c>
      <c r="E35" s="23" t="e">
        <f>'[1]пленка, уголки, пластинки'!F136</f>
        <v>#VALUE!</v>
      </c>
      <c r="F35" s="23" t="str">
        <f>'[1]пленка, уголки, пластинки'!G136</f>
        <v>0+813</v>
      </c>
      <c r="G35" s="23">
        <f>'[1]пленка, уголки, пластинки'!H136</f>
        <v>0</v>
      </c>
      <c r="H35" s="25" t="str">
        <f>IF(Расчет!P80="","",Расчет!R80)</f>
        <v/>
      </c>
      <c r="I35" s="24" t="str">
        <f>IF(Расчет!P80="","",Расчет!S80)</f>
        <v/>
      </c>
      <c r="J35" s="23"/>
      <c r="K35" s="23" t="str">
        <f>IF(Расчет!P80="","",Расчет!D80)</f>
        <v/>
      </c>
      <c r="L35" s="20" t="str">
        <f>IF(Расчет!P80="","",IF(Расчет!Y80="ДА",CONCATENATE(Расчет!E80,"+",813),Расчет!E80))</f>
        <v/>
      </c>
      <c r="M35" s="22" t="str">
        <f>IF(Расчет!P80="","",Расчет!F80+Расчет!Z80)</f>
        <v/>
      </c>
      <c r="N35" s="20" t="str">
        <f>IF(Расчет!P80="","",Расчет!G80)</f>
        <v/>
      </c>
      <c r="O35" s="21" t="str">
        <f>IF(Расчет!P80="","",Расчет!H80)</f>
        <v/>
      </c>
      <c r="P35" s="20"/>
      <c r="Q35" s="19" t="str">
        <f>IF(Расчет!P80="","",Расчет!I80)</f>
        <v/>
      </c>
    </row>
    <row r="36" spans="2:17" thickBot="1" x14ac:dyDescent="0.3">
      <c r="B36" s="23" t="str">
        <f>IF(Расчет!P81="","",CONCATENATE(Расчет!A81," ",Расчет!B81))</f>
        <v/>
      </c>
      <c r="C36" s="23">
        <f>'[1]пленка, уголки, пластинки'!D137</f>
        <v>0</v>
      </c>
      <c r="D36" s="23">
        <f>'[1]пленка, уголки, пластинки'!E137</f>
        <v>0</v>
      </c>
      <c r="E36" s="23" t="e">
        <f>'[1]пленка, уголки, пластинки'!F137</f>
        <v>#VALUE!</v>
      </c>
      <c r="F36" s="23" t="str">
        <f>'[1]пленка, уголки, пластинки'!G137</f>
        <v>0+813</v>
      </c>
      <c r="G36" s="23">
        <f>'[1]пленка, уголки, пластинки'!H137</f>
        <v>0</v>
      </c>
      <c r="H36" s="25" t="str">
        <f>IF(Расчет!P81="","",Расчет!R81)</f>
        <v/>
      </c>
      <c r="I36" s="24" t="str">
        <f>IF(Расчет!P81="","",Расчет!S81)</f>
        <v/>
      </c>
      <c r="J36" s="23"/>
      <c r="K36" s="23" t="str">
        <f>IF(Расчет!P81="","",Расчет!D81)</f>
        <v/>
      </c>
      <c r="L36" s="20" t="str">
        <f>IF(Расчет!P81="","",IF(Расчет!Y81="ДА",CONCATENATE(Расчет!E81,"+",813),Расчет!E81))</f>
        <v/>
      </c>
      <c r="M36" s="22" t="str">
        <f>IF(Расчет!P81="","",Расчет!F81+Расчет!Z81)</f>
        <v/>
      </c>
      <c r="N36" s="20" t="str">
        <f>IF(Расчет!P81="","",Расчет!G81)</f>
        <v/>
      </c>
      <c r="O36" s="21" t="str">
        <f>IF(Расчет!P81="","",Расчет!H81)</f>
        <v/>
      </c>
      <c r="P36" s="20"/>
      <c r="Q36" s="19" t="str">
        <f>IF(Расчет!P81="","",Расчет!I81)</f>
        <v/>
      </c>
    </row>
    <row r="37" spans="2:17" ht="16.5" thickBot="1" x14ac:dyDescent="0.3">
      <c r="B37" s="36"/>
      <c r="C37" s="37"/>
      <c r="D37" s="37"/>
      <c r="E37" s="37"/>
      <c r="F37" s="37"/>
      <c r="G37" s="37"/>
      <c r="H37" s="36"/>
      <c r="I37" s="35"/>
      <c r="J37" s="34"/>
      <c r="K37" s="34"/>
      <c r="L37" s="33" t="s">
        <v>41</v>
      </c>
      <c r="M37" s="32">
        <f>SUM(M7:M36)+SUM(Пленка!M7:M36)</f>
        <v>33.595599999999997</v>
      </c>
      <c r="N37" s="31">
        <f>SUM(N7:N36)+SUM(Пленка!N7:N36)</f>
        <v>20</v>
      </c>
      <c r="O37" s="31">
        <f>SUM(O7:O36)+SUM(Пленка!O7:O36)</f>
        <v>160</v>
      </c>
      <c r="P37" s="31">
        <f>SUM(P7:P36)+SUM(Пленка!P7:P36)</f>
        <v>0</v>
      </c>
      <c r="Q37" s="58">
        <f>SUM(Q7:Q36)+SUM(Пленка!Q7:Q36)</f>
        <v>5</v>
      </c>
    </row>
    <row r="38" spans="2:17" x14ac:dyDescent="0.25">
      <c r="B38" s="108" t="s">
        <v>40</v>
      </c>
      <c r="C38" s="108"/>
      <c r="D38" s="108"/>
      <c r="E38" s="108"/>
      <c r="F38" s="108"/>
      <c r="G38" s="108"/>
      <c r="H38" s="108"/>
      <c r="I38" s="108"/>
    </row>
    <row r="39" spans="2:17" x14ac:dyDescent="0.25">
      <c r="B39" s="11"/>
      <c r="C39" s="11"/>
      <c r="D39" s="11"/>
      <c r="E39" s="11"/>
      <c r="F39" s="11"/>
      <c r="G39" s="11"/>
      <c r="H39" s="11"/>
      <c r="I39" s="11"/>
    </row>
    <row r="40" spans="2:17" x14ac:dyDescent="0.25">
      <c r="B40" s="108" t="s">
        <v>39</v>
      </c>
      <c r="C40" s="108"/>
      <c r="D40" s="108"/>
      <c r="E40" s="108"/>
      <c r="F40" s="108"/>
      <c r="G40" s="108"/>
      <c r="H40" s="108"/>
      <c r="I40" s="108"/>
    </row>
  </sheetData>
  <mergeCells count="17">
    <mergeCell ref="Q5:Q6"/>
    <mergeCell ref="B38:I38"/>
    <mergeCell ref="B1:P1"/>
    <mergeCell ref="B3:P3"/>
    <mergeCell ref="B5:B6"/>
    <mergeCell ref="C5:C6"/>
    <mergeCell ref="D5:D6"/>
    <mergeCell ref="E5:G5"/>
    <mergeCell ref="H5:H6"/>
    <mergeCell ref="I5:I6"/>
    <mergeCell ref="J5:J6"/>
    <mergeCell ref="K5:K6"/>
    <mergeCell ref="B40:I40"/>
    <mergeCell ref="L5:M5"/>
    <mergeCell ref="N5:N6"/>
    <mergeCell ref="O5:O6"/>
    <mergeCell ref="P5:P6"/>
  </mergeCells>
  <pageMargins left="0.47244094488188981" right="0.70866141732283472" top="0.35433070866141736" bottom="0.74803149606299213" header="0.31496062992125984" footer="0.19685039370078741"/>
  <pageSetup paperSize="9" scale="7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85" zoomScaleNormal="85" workbookViewId="0">
      <selection activeCell="I12" sqref="I7:I12"/>
    </sheetView>
  </sheetViews>
  <sheetFormatPr defaultRowHeight="15.75" x14ac:dyDescent="0.25"/>
  <cols>
    <col min="1" max="15" width="10.7109375" style="10" customWidth="1"/>
    <col min="16" max="16384" width="9.140625" style="10"/>
  </cols>
  <sheetData>
    <row r="1" spans="1:15" x14ac:dyDescent="0.25">
      <c r="A1" s="122" t="s">
        <v>74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x14ac:dyDescent="0.25">
      <c r="A2" s="122" t="s">
        <v>73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5.75" customHeight="1" x14ac:dyDescent="0.3">
      <c r="A3" s="123" t="s">
        <v>72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 ht="16.5" thickBot="1" x14ac:dyDescent="0.3">
      <c r="A4" s="124" t="str">
        <f>Расчет!AC22</f>
        <v>Дата/Data__11.02.20______№ смены/# shift____2_____ Ф.И.О. Оператора/operator_______Комков И.А.___________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34.5" customHeight="1" x14ac:dyDescent="0.25">
      <c r="A5" s="125" t="s">
        <v>71</v>
      </c>
      <c r="B5" s="127" t="s">
        <v>57</v>
      </c>
      <c r="C5" s="127" t="s">
        <v>56</v>
      </c>
      <c r="D5" s="129" t="s">
        <v>70</v>
      </c>
      <c r="E5" s="130"/>
      <c r="F5" s="131"/>
      <c r="G5" s="127" t="s">
        <v>69</v>
      </c>
      <c r="H5" s="127" t="s">
        <v>68</v>
      </c>
      <c r="I5" s="127" t="s">
        <v>53</v>
      </c>
      <c r="J5" s="127" t="s">
        <v>67</v>
      </c>
      <c r="K5" s="133" t="s">
        <v>66</v>
      </c>
      <c r="L5" s="134"/>
      <c r="M5" s="134"/>
      <c r="N5" s="134"/>
      <c r="O5" s="135"/>
    </row>
    <row r="6" spans="1:15" ht="108.75" customHeight="1" thickBot="1" x14ac:dyDescent="0.3">
      <c r="A6" s="126"/>
      <c r="B6" s="128"/>
      <c r="C6" s="128"/>
      <c r="D6" s="51" t="s">
        <v>46</v>
      </c>
      <c r="E6" s="51" t="s">
        <v>45</v>
      </c>
      <c r="F6" s="51" t="s">
        <v>44</v>
      </c>
      <c r="G6" s="128"/>
      <c r="H6" s="128"/>
      <c r="I6" s="128"/>
      <c r="J6" s="128"/>
      <c r="K6" s="51" t="s">
        <v>46</v>
      </c>
      <c r="L6" s="51" t="s">
        <v>45</v>
      </c>
      <c r="M6" s="51" t="s">
        <v>44</v>
      </c>
      <c r="N6" s="50" t="s">
        <v>65</v>
      </c>
      <c r="O6" s="49" t="s">
        <v>64</v>
      </c>
    </row>
    <row r="7" spans="1:15" x14ac:dyDescent="0.25">
      <c r="A7" s="48" t="str">
        <f>Пленка!B7</f>
        <v>MLT 4632</v>
      </c>
      <c r="B7" s="48" t="str">
        <f>IF(Расчет!P22=""," ",Расчет!C22)</f>
        <v>I</v>
      </c>
      <c r="C7" s="48"/>
      <c r="D7" s="47">
        <f>IF(Расчет!P22=""," ",Расчет!P22)</f>
        <v>39</v>
      </c>
      <c r="E7" s="47">
        <f>IF(Расчет!P22=""," ",Расчет!Q22)</f>
        <v>66</v>
      </c>
      <c r="F7" s="47">
        <f>IF(Расчет!P22=""," ",Расчет!R22)</f>
        <v>2550</v>
      </c>
      <c r="G7" s="48">
        <f>IF(Расчет!P22=""," ",Расчет!V22)</f>
        <v>144</v>
      </c>
      <c r="H7" s="42">
        <f>IF(Расчет!P22=""," ",Расчет!S22)</f>
        <v>5</v>
      </c>
      <c r="I7" s="41">
        <f>IF(Расчет!P22=""," ",H7*G7*F7*E7*D7/1000000000)</f>
        <v>4.7258639999999996</v>
      </c>
      <c r="J7" s="41"/>
      <c r="K7" s="136" t="s">
        <v>63</v>
      </c>
      <c r="L7" s="137"/>
      <c r="M7" s="137"/>
      <c r="N7" s="137"/>
      <c r="O7" s="138"/>
    </row>
    <row r="8" spans="1:15" x14ac:dyDescent="0.25">
      <c r="A8" s="48" t="str">
        <f>Пленка!B8</f>
        <v/>
      </c>
      <c r="B8" s="48" t="str">
        <f>IF(Расчет!P23=""," ",Расчет!C23)</f>
        <v xml:space="preserve"> </v>
      </c>
      <c r="C8" s="48"/>
      <c r="D8" s="47" t="str">
        <f>IF(Расчет!P23=""," ",Расчет!P23)</f>
        <v xml:space="preserve"> </v>
      </c>
      <c r="E8" s="47" t="str">
        <f>IF(Расчет!P23=""," ",Расчет!Q23)</f>
        <v xml:space="preserve"> </v>
      </c>
      <c r="F8" s="47" t="str">
        <f>IF(Расчет!P23=""," ",Расчет!R23)</f>
        <v xml:space="preserve"> </v>
      </c>
      <c r="G8" s="48" t="str">
        <f>IF(Расчет!P23=""," ",Расчет!V23)</f>
        <v xml:space="preserve"> </v>
      </c>
      <c r="H8" s="42" t="str">
        <f>IF(Расчет!P23=""," ",Расчет!S23)</f>
        <v xml:space="preserve"> </v>
      </c>
      <c r="I8" s="41" t="str">
        <f>IF(Расчет!P23=""," ",H8*G8*F8*E8*D8/1000000000)</f>
        <v xml:space="preserve"> </v>
      </c>
      <c r="J8" s="41"/>
      <c r="K8" s="42" t="str">
        <f>IF(Плита!A2="","",Плита!A2)</f>
        <v/>
      </c>
      <c r="L8" s="42" t="str">
        <f>IF(Плита!B2="","",Плита!B2)</f>
        <v/>
      </c>
      <c r="M8" s="42" t="str">
        <f>IF(Плита!C2="","",Плита!C2)</f>
        <v/>
      </c>
      <c r="N8" s="42" t="str">
        <f>IF(Плита!D2="","",Плита!D2)</f>
        <v/>
      </c>
      <c r="O8" s="42" t="str">
        <f>IF(K8="","",Плита!E2)</f>
        <v/>
      </c>
    </row>
    <row r="9" spans="1:15" x14ac:dyDescent="0.25">
      <c r="A9" s="48" t="str">
        <f>Пленка!B9</f>
        <v/>
      </c>
      <c r="B9" s="48" t="str">
        <f>IF(Расчет!P24=""," ",Расчет!C24)</f>
        <v xml:space="preserve"> </v>
      </c>
      <c r="C9" s="48"/>
      <c r="D9" s="47" t="str">
        <f>IF(Расчет!P24=""," ",Расчет!P24)</f>
        <v xml:space="preserve"> </v>
      </c>
      <c r="E9" s="47" t="str">
        <f>IF(Расчет!P24=""," ",Расчет!Q24)</f>
        <v xml:space="preserve"> </v>
      </c>
      <c r="F9" s="47" t="str">
        <f>IF(Расчет!P24=""," ",Расчет!R24)</f>
        <v xml:space="preserve"> </v>
      </c>
      <c r="G9" s="48" t="str">
        <f>IF(Расчет!P24=""," ",Расчет!V24)</f>
        <v xml:space="preserve"> </v>
      </c>
      <c r="H9" s="42" t="str">
        <f>IF(Расчет!P24=""," ",Расчет!S24)</f>
        <v xml:space="preserve"> </v>
      </c>
      <c r="I9" s="41" t="str">
        <f>IF(Расчет!P24=""," ",H9*G9*F9*E9*D9/1000000000)</f>
        <v xml:space="preserve"> </v>
      </c>
      <c r="J9" s="41"/>
      <c r="K9" s="42" t="str">
        <f>IF(Плита!A3="","",Плита!A3)</f>
        <v/>
      </c>
      <c r="L9" s="42" t="str">
        <f>IF(Плита!B3="","",Плита!B3)</f>
        <v/>
      </c>
      <c r="M9" s="42" t="str">
        <f>IF(Плита!C3="","",Плита!C3)</f>
        <v/>
      </c>
      <c r="N9" s="42" t="str">
        <f>IF(Плита!D3="","",Плита!D3)</f>
        <v/>
      </c>
      <c r="O9" s="42" t="str">
        <f>IF(K9="","",Плита!E3)</f>
        <v/>
      </c>
    </row>
    <row r="10" spans="1:15" x14ac:dyDescent="0.25">
      <c r="A10" s="48" t="str">
        <f>Пленка!B10</f>
        <v/>
      </c>
      <c r="B10" s="48" t="str">
        <f>IF(Расчет!P25=""," ",Расчет!C25)</f>
        <v xml:space="preserve"> </v>
      </c>
      <c r="C10" s="48"/>
      <c r="D10" s="47" t="str">
        <f>IF(Расчет!P25=""," ",Расчет!P25)</f>
        <v xml:space="preserve"> </v>
      </c>
      <c r="E10" s="47" t="str">
        <f>IF(Расчет!P25=""," ",Расчет!Q25)</f>
        <v xml:space="preserve"> </v>
      </c>
      <c r="F10" s="47" t="str">
        <f>IF(Расчет!P25=""," ",Расчет!R25)</f>
        <v xml:space="preserve"> </v>
      </c>
      <c r="G10" s="48" t="str">
        <f>IF(Расчет!P25=""," ",Расчет!V25)</f>
        <v xml:space="preserve"> </v>
      </c>
      <c r="H10" s="42" t="str">
        <f>IF(Расчет!P25=""," ",Расчет!S25)</f>
        <v xml:space="preserve"> </v>
      </c>
      <c r="I10" s="41" t="str">
        <f>IF(Расчет!P25=""," ",H10*G10*F10*E10*D10/1000000000)</f>
        <v xml:space="preserve"> </v>
      </c>
      <c r="J10" s="41"/>
      <c r="K10" s="42" t="str">
        <f>IF(Плита!A4="","",Плита!A4)</f>
        <v/>
      </c>
      <c r="L10" s="42" t="str">
        <f>IF(Плита!B4="","",Плита!B4)</f>
        <v/>
      </c>
      <c r="M10" s="42" t="str">
        <f>IF(Плита!C4="","",Плита!C4)</f>
        <v/>
      </c>
      <c r="N10" s="42" t="str">
        <f>IF(Плита!D4="","",Плита!D4)</f>
        <v/>
      </c>
      <c r="O10" s="42" t="str">
        <f>IF(K10="","",Плита!E4)</f>
        <v/>
      </c>
    </row>
    <row r="11" spans="1:15" x14ac:dyDescent="0.25">
      <c r="A11" s="48" t="str">
        <f>Пленка!B11</f>
        <v/>
      </c>
      <c r="B11" s="48" t="str">
        <f>IF(Расчет!P26=""," ",Расчет!C26)</f>
        <v xml:space="preserve"> </v>
      </c>
      <c r="C11" s="48"/>
      <c r="D11" s="47" t="str">
        <f>IF(Расчет!P26=""," ",Расчет!P26)</f>
        <v xml:space="preserve"> </v>
      </c>
      <c r="E11" s="47" t="str">
        <f>IF(Расчет!P26=""," ",Расчет!Q26)</f>
        <v xml:space="preserve"> </v>
      </c>
      <c r="F11" s="47" t="str">
        <f>IF(Расчет!P26=""," ",Расчет!R26)</f>
        <v xml:space="preserve"> </v>
      </c>
      <c r="G11" s="48" t="str">
        <f>IF(Расчет!P26=""," ",Расчет!V26)</f>
        <v xml:space="preserve"> </v>
      </c>
      <c r="H11" s="42" t="str">
        <f>IF(Расчет!P26=""," ",Расчет!S26)</f>
        <v xml:space="preserve"> </v>
      </c>
      <c r="I11" s="41" t="str">
        <f>IF(Расчет!P26=""," ",H11*G11*F11*E11*D11/1000000000)</f>
        <v xml:space="preserve"> </v>
      </c>
      <c r="J11" s="41"/>
      <c r="K11" s="42" t="str">
        <f>IF(Плита!A5="","",Плита!A5)</f>
        <v/>
      </c>
      <c r="L11" s="42" t="str">
        <f>IF(Плита!B5="","",Плита!B5)</f>
        <v/>
      </c>
      <c r="M11" s="42" t="str">
        <f>IF(Плита!C5="","",Плита!C5)</f>
        <v/>
      </c>
      <c r="N11" s="42" t="str">
        <f>IF(Плита!D5="","",Плита!D5)</f>
        <v/>
      </c>
      <c r="O11" s="42" t="str">
        <f>IF(K11="","",Плита!E5)</f>
        <v/>
      </c>
    </row>
    <row r="12" spans="1:15" x14ac:dyDescent="0.25">
      <c r="A12" s="48" t="str">
        <f>Пленка!B12</f>
        <v/>
      </c>
      <c r="B12" s="48" t="str">
        <f>IF(Расчет!P27=""," ",Расчет!C27)</f>
        <v xml:space="preserve"> </v>
      </c>
      <c r="C12" s="48"/>
      <c r="D12" s="47" t="str">
        <f>IF(Расчет!P27=""," ",Расчет!P27)</f>
        <v xml:space="preserve"> </v>
      </c>
      <c r="E12" s="47" t="str">
        <f>IF(Расчет!P27=""," ",Расчет!Q27)</f>
        <v xml:space="preserve"> </v>
      </c>
      <c r="F12" s="47" t="str">
        <f>IF(Расчет!P27=""," ",Расчет!R27)</f>
        <v xml:space="preserve"> </v>
      </c>
      <c r="G12" s="48" t="str">
        <f>IF(Расчет!P27=""," ",Расчет!V27)</f>
        <v xml:space="preserve"> </v>
      </c>
      <c r="H12" s="42" t="str">
        <f>IF(Расчет!P27=""," ",Расчет!S27)</f>
        <v xml:space="preserve"> </v>
      </c>
      <c r="I12" s="41" t="str">
        <f>IF(Расчет!P27=""," ",H12*G12*F12*E12*D12/1000000000)</f>
        <v xml:space="preserve"> </v>
      </c>
      <c r="J12" s="41"/>
      <c r="K12" s="42" t="str">
        <f>IF(Плита!A6="","",Плита!A6)</f>
        <v/>
      </c>
      <c r="L12" s="42" t="str">
        <f>IF(Плита!B6="","",Плита!B6)</f>
        <v/>
      </c>
      <c r="M12" s="42" t="str">
        <f>IF(Плита!C6="","",Плита!C6)</f>
        <v/>
      </c>
      <c r="N12" s="42" t="str">
        <f>IF(Плита!D6="","",Плита!D6)</f>
        <v/>
      </c>
      <c r="O12" s="42" t="str">
        <f>IF(K12="","",Плита!E6)</f>
        <v/>
      </c>
    </row>
    <row r="13" spans="1:15" x14ac:dyDescent="0.25">
      <c r="A13" s="48" t="str">
        <f>Пленка!B13</f>
        <v/>
      </c>
      <c r="B13" s="48" t="str">
        <f>IF(Расчет!P28=""," ",Расчет!C28)</f>
        <v xml:space="preserve"> </v>
      </c>
      <c r="C13" s="48"/>
      <c r="D13" s="47" t="str">
        <f>IF(Расчет!P28=""," ",Расчет!P28)</f>
        <v xml:space="preserve"> </v>
      </c>
      <c r="E13" s="47" t="str">
        <f>IF(Расчет!P28=""," ",Расчет!Q28)</f>
        <v xml:space="preserve"> </v>
      </c>
      <c r="F13" s="47" t="str">
        <f>IF(Расчет!P28=""," ",Расчет!R28)</f>
        <v xml:space="preserve"> </v>
      </c>
      <c r="G13" s="48" t="str">
        <f>IF(Расчет!P28=""," ",Расчет!V28)</f>
        <v xml:space="preserve"> </v>
      </c>
      <c r="H13" s="42" t="str">
        <f>IF(Расчет!P28=""," ",Расчет!S28)</f>
        <v xml:space="preserve"> </v>
      </c>
      <c r="I13" s="41" t="str">
        <f>IF(Расчет!P28=""," ",H13*G13*F13*E13*D13/1000000000)</f>
        <v xml:space="preserve"> </v>
      </c>
      <c r="J13" s="41"/>
      <c r="K13" s="42" t="str">
        <f>IF(Плита!A7="","",Плита!A7)</f>
        <v/>
      </c>
      <c r="L13" s="42" t="str">
        <f>IF(Плита!B7="","",Плита!B7)</f>
        <v/>
      </c>
      <c r="M13" s="42" t="str">
        <f>IF(Плита!C7="","",Плита!C7)</f>
        <v/>
      </c>
      <c r="N13" s="42" t="str">
        <f>IF(Плита!D7="","",Плита!D7)</f>
        <v/>
      </c>
      <c r="O13" s="42" t="str">
        <f>IF(K13="","",Плита!E7)</f>
        <v/>
      </c>
    </row>
    <row r="14" spans="1:15" x14ac:dyDescent="0.25">
      <c r="A14" s="48" t="str">
        <f>Пленка!B14</f>
        <v/>
      </c>
      <c r="B14" s="48" t="str">
        <f>IF(Расчет!P29=""," ",Расчет!C29)</f>
        <v xml:space="preserve"> </v>
      </c>
      <c r="C14" s="48"/>
      <c r="D14" s="47" t="str">
        <f>IF(Расчет!P29=""," ",Расчет!P29)</f>
        <v xml:space="preserve"> </v>
      </c>
      <c r="E14" s="47" t="str">
        <f>IF(Расчет!P29=""," ",Расчет!Q29)</f>
        <v xml:space="preserve"> </v>
      </c>
      <c r="F14" s="47" t="str">
        <f>IF(Расчет!P29=""," ",Расчет!R29)</f>
        <v xml:space="preserve"> </v>
      </c>
      <c r="G14" s="48" t="str">
        <f>IF(Расчет!P29=""," ",Расчет!V29)</f>
        <v xml:space="preserve"> </v>
      </c>
      <c r="H14" s="42" t="str">
        <f>IF(Расчет!P29=""," ",Расчет!S29)</f>
        <v xml:space="preserve"> </v>
      </c>
      <c r="I14" s="41" t="str">
        <f>IF(Расчет!P29=""," ",H14*G14*F14*E14*D14/1000000000)</f>
        <v xml:space="preserve"> </v>
      </c>
      <c r="J14" s="41"/>
      <c r="K14" s="42" t="str">
        <f>IF(Плита!A8="","",Плита!A8)</f>
        <v/>
      </c>
      <c r="L14" s="42" t="str">
        <f>IF(Плита!B8="","",Плита!B8)</f>
        <v/>
      </c>
      <c r="M14" s="42" t="str">
        <f>IF(Плита!C8="","",Плита!C8)</f>
        <v/>
      </c>
      <c r="N14" s="42" t="str">
        <f>IF(Плита!D8="","",Плита!D8)</f>
        <v/>
      </c>
      <c r="O14" s="42" t="str">
        <f>IF(K14="","",Плита!E8)</f>
        <v/>
      </c>
    </row>
    <row r="15" spans="1:15" x14ac:dyDescent="0.25">
      <c r="A15" s="48" t="str">
        <f>Пленка!B15</f>
        <v/>
      </c>
      <c r="B15" s="48" t="str">
        <f>IF(Расчет!P30=""," ",Расчет!C30)</f>
        <v xml:space="preserve"> </v>
      </c>
      <c r="C15" s="48"/>
      <c r="D15" s="47" t="str">
        <f>IF(Расчет!P30=""," ",Расчет!P30)</f>
        <v xml:space="preserve"> </v>
      </c>
      <c r="E15" s="47" t="str">
        <f>IF(Расчет!P30=""," ",Расчет!Q30)</f>
        <v xml:space="preserve"> </v>
      </c>
      <c r="F15" s="47" t="str">
        <f>IF(Расчет!P30=""," ",Расчет!R30)</f>
        <v xml:space="preserve"> </v>
      </c>
      <c r="G15" s="48" t="str">
        <f>IF(Расчет!P30=""," ",Расчет!V30)</f>
        <v xml:space="preserve"> </v>
      </c>
      <c r="H15" s="42" t="str">
        <f>IF(Расчет!P30=""," ",Расчет!S30)</f>
        <v xml:space="preserve"> </v>
      </c>
      <c r="I15" s="41" t="str">
        <f>IF(Расчет!P30=""," ",H15*G15*F15*E15*D15/1000000000)</f>
        <v xml:space="preserve"> </v>
      </c>
      <c r="J15" s="41"/>
      <c r="K15" s="42" t="str">
        <f>IF(Плита!A9="","",Плита!A9)</f>
        <v/>
      </c>
      <c r="L15" s="42" t="str">
        <f>IF(Плита!B9="","",Плита!B9)</f>
        <v/>
      </c>
      <c r="M15" s="42" t="str">
        <f>IF(Плита!C9="","",Плита!C9)</f>
        <v/>
      </c>
      <c r="N15" s="42" t="str">
        <f>IF(Плита!D9="","",Плита!D9)</f>
        <v/>
      </c>
      <c r="O15" s="42" t="str">
        <f>IF(K15="","",Плита!E9)</f>
        <v/>
      </c>
    </row>
    <row r="16" spans="1:15" x14ac:dyDescent="0.25">
      <c r="A16" s="48" t="str">
        <f>Пленка!B16</f>
        <v/>
      </c>
      <c r="B16" s="48" t="str">
        <f>IF(Расчет!P31=""," ",Расчет!C31)</f>
        <v xml:space="preserve"> </v>
      </c>
      <c r="C16" s="48"/>
      <c r="D16" s="47" t="str">
        <f>IF(Расчет!P31=""," ",Расчет!P31)</f>
        <v xml:space="preserve"> </v>
      </c>
      <c r="E16" s="47" t="str">
        <f>IF(Расчет!P31=""," ",Расчет!Q31)</f>
        <v xml:space="preserve"> </v>
      </c>
      <c r="F16" s="47" t="str">
        <f>IF(Расчет!P31=""," ",Расчет!R31)</f>
        <v xml:space="preserve"> </v>
      </c>
      <c r="G16" s="48" t="str">
        <f>IF(Расчет!P31=""," ",Расчет!V31)</f>
        <v xml:space="preserve"> </v>
      </c>
      <c r="H16" s="42" t="str">
        <f>IF(Расчет!P31=""," ",Расчет!S31)</f>
        <v xml:space="preserve"> </v>
      </c>
      <c r="I16" s="41" t="str">
        <f>IF(Расчет!P31=""," ",H16*G16*F16*E16*D16/1000000000)</f>
        <v xml:space="preserve"> </v>
      </c>
      <c r="J16" s="41"/>
      <c r="K16" s="42" t="str">
        <f>IF(Плита!A10="","",Плита!A10)</f>
        <v/>
      </c>
      <c r="L16" s="42" t="str">
        <f>IF(Плита!B10="","",Плита!B10)</f>
        <v/>
      </c>
      <c r="M16" s="42" t="str">
        <f>IF(Плита!C10="","",Плита!C10)</f>
        <v/>
      </c>
      <c r="N16" s="42" t="str">
        <f>IF(Плита!D10="","",Плита!D10)</f>
        <v/>
      </c>
      <c r="O16" s="42" t="str">
        <f>IF(K16="","",Плита!E10)</f>
        <v/>
      </c>
    </row>
    <row r="17" spans="1:15" x14ac:dyDescent="0.25">
      <c r="A17" s="48" t="str">
        <f>Пленка!B17</f>
        <v/>
      </c>
      <c r="B17" s="48" t="str">
        <f>IF(Расчет!P32=""," ",Расчет!C32)</f>
        <v xml:space="preserve"> </v>
      </c>
      <c r="C17" s="48"/>
      <c r="D17" s="47" t="str">
        <f>IF(Расчет!P32=""," ",Расчет!P32)</f>
        <v xml:space="preserve"> </v>
      </c>
      <c r="E17" s="47" t="str">
        <f>IF(Расчет!P32=""," ",Расчет!Q32)</f>
        <v xml:space="preserve"> </v>
      </c>
      <c r="F17" s="47" t="str">
        <f>IF(Расчет!P32=""," ",Расчет!R32)</f>
        <v xml:space="preserve"> </v>
      </c>
      <c r="G17" s="48" t="str">
        <f>IF(Расчет!P32=""," ",Расчет!V32)</f>
        <v xml:space="preserve"> </v>
      </c>
      <c r="H17" s="42" t="str">
        <f>IF(Расчет!P32=""," ",Расчет!S32)</f>
        <v xml:space="preserve"> </v>
      </c>
      <c r="I17" s="41" t="str">
        <f>IF(Расчет!P32=""," ",H17*G17*F17*E17*D17/1000000000)</f>
        <v xml:space="preserve"> </v>
      </c>
      <c r="J17" s="41"/>
      <c r="K17" s="42" t="str">
        <f>IF(Плита!A11="","",Плита!A11)</f>
        <v/>
      </c>
      <c r="L17" s="42" t="str">
        <f>IF(Плита!B11="","",Плита!B11)</f>
        <v/>
      </c>
      <c r="M17" s="42" t="str">
        <f>IF(Плита!C11="","",Плита!C11)</f>
        <v/>
      </c>
      <c r="N17" s="42" t="str">
        <f>IF(Плита!D11="","",Плита!D11)</f>
        <v/>
      </c>
      <c r="O17" s="42" t="str">
        <f>IF(K17="","",Плита!E11)</f>
        <v/>
      </c>
    </row>
    <row r="18" spans="1:15" x14ac:dyDescent="0.25">
      <c r="A18" s="48" t="str">
        <f>Пленка!B18</f>
        <v/>
      </c>
      <c r="B18" s="48" t="str">
        <f>IF(Расчет!P33=""," ",Расчет!C33)</f>
        <v xml:space="preserve"> </v>
      </c>
      <c r="C18" s="48"/>
      <c r="D18" s="47" t="str">
        <f>IF(Расчет!P33=""," ",Расчет!P33)</f>
        <v xml:space="preserve"> </v>
      </c>
      <c r="E18" s="47" t="str">
        <f>IF(Расчет!P33=""," ",Расчет!Q33)</f>
        <v xml:space="preserve"> </v>
      </c>
      <c r="F18" s="47" t="str">
        <f>IF(Расчет!P33=""," ",Расчет!R33)</f>
        <v xml:space="preserve"> </v>
      </c>
      <c r="G18" s="48" t="str">
        <f>IF(Расчет!P33=""," ",Расчет!V33)</f>
        <v xml:space="preserve"> </v>
      </c>
      <c r="H18" s="42" t="str">
        <f>IF(Расчет!P33=""," ",Расчет!S33)</f>
        <v xml:space="preserve"> </v>
      </c>
      <c r="I18" s="41" t="str">
        <f>IF(Расчет!P33=""," ",H18*G18*F18*E18*D18/1000000000)</f>
        <v xml:space="preserve"> </v>
      </c>
      <c r="J18" s="41"/>
      <c r="K18" s="42" t="str">
        <f>IF(Плита!A12="","",Плита!A12)</f>
        <v/>
      </c>
      <c r="L18" s="42" t="str">
        <f>IF(Плита!B12="","",Плита!B12)</f>
        <v/>
      </c>
      <c r="M18" s="42" t="str">
        <f>IF(Плита!C12="","",Плита!C12)</f>
        <v/>
      </c>
      <c r="N18" s="42" t="str">
        <f>IF(Плита!D12="","",Плита!D12)</f>
        <v/>
      </c>
      <c r="O18" s="42" t="str">
        <f>IF(K18="","",Плита!E12)</f>
        <v/>
      </c>
    </row>
    <row r="19" spans="1:15" x14ac:dyDescent="0.25">
      <c r="A19" s="48" t="str">
        <f>Пленка!B19</f>
        <v/>
      </c>
      <c r="B19" s="48" t="str">
        <f>IF(Расчет!P34=""," ",Расчет!C34)</f>
        <v xml:space="preserve"> </v>
      </c>
      <c r="C19" s="48"/>
      <c r="D19" s="47" t="str">
        <f>IF(Расчет!P34=""," ",Расчет!P34)</f>
        <v xml:space="preserve"> </v>
      </c>
      <c r="E19" s="47" t="str">
        <f>IF(Расчет!P34=""," ",Расчет!Q34)</f>
        <v xml:space="preserve"> </v>
      </c>
      <c r="F19" s="47" t="str">
        <f>IF(Расчет!P34=""," ",Расчет!R34)</f>
        <v xml:space="preserve"> </v>
      </c>
      <c r="G19" s="48" t="str">
        <f>IF(Расчет!P34=""," ",Расчет!V34)</f>
        <v xml:space="preserve"> </v>
      </c>
      <c r="H19" s="42" t="str">
        <f>IF(Расчет!P34=""," ",Расчет!S34)</f>
        <v xml:space="preserve"> </v>
      </c>
      <c r="I19" s="41" t="str">
        <f>IF(Расчет!P34=""," ",H19*G19*F19*E19*D19/1000000000)</f>
        <v xml:space="preserve"> </v>
      </c>
      <c r="J19" s="41"/>
      <c r="K19" s="42" t="str">
        <f>IF(Плита!A13="","",Плита!A13)</f>
        <v/>
      </c>
      <c r="L19" s="42" t="str">
        <f>IF(Плита!B13="","",Плита!B13)</f>
        <v/>
      </c>
      <c r="M19" s="42" t="str">
        <f>IF(Плита!C13="","",Плита!C13)</f>
        <v/>
      </c>
      <c r="N19" s="42" t="str">
        <f>IF(Плита!D13="","",Плита!D13)</f>
        <v/>
      </c>
      <c r="O19" s="42" t="str">
        <f>IF(K19="","",Плита!E13)</f>
        <v/>
      </c>
    </row>
    <row r="20" spans="1:15" x14ac:dyDescent="0.25">
      <c r="A20" s="48" t="str">
        <f>Пленка!B20</f>
        <v/>
      </c>
      <c r="B20" s="48" t="str">
        <f>IF(Расчет!P35=""," ",Расчет!C35)</f>
        <v xml:space="preserve"> </v>
      </c>
      <c r="C20" s="48"/>
      <c r="D20" s="47" t="str">
        <f>IF(Расчет!P35=""," ",Расчет!P35)</f>
        <v xml:space="preserve"> </v>
      </c>
      <c r="E20" s="47" t="str">
        <f>IF(Расчет!P35=""," ",Расчет!Q35)</f>
        <v xml:space="preserve"> </v>
      </c>
      <c r="F20" s="47" t="str">
        <f>IF(Расчет!P35=""," ",Расчет!R35)</f>
        <v xml:space="preserve"> </v>
      </c>
      <c r="G20" s="48" t="str">
        <f>IF(Расчет!P35=""," ",Расчет!V35)</f>
        <v xml:space="preserve"> </v>
      </c>
      <c r="H20" s="42" t="str">
        <f>IF(Расчет!P35=""," ",Расчет!S35)</f>
        <v xml:space="preserve"> </v>
      </c>
      <c r="I20" s="41" t="str">
        <f>IF(Расчет!P35=""," ",H20*G20*F20*E20*D20/1000000000)</f>
        <v xml:space="preserve"> </v>
      </c>
      <c r="J20" s="41"/>
      <c r="K20" s="139" t="s">
        <v>62</v>
      </c>
      <c r="L20" s="140"/>
      <c r="M20" s="140"/>
      <c r="N20" s="140"/>
      <c r="O20" s="141"/>
    </row>
    <row r="21" spans="1:15" x14ac:dyDescent="0.25">
      <c r="A21" s="48" t="str">
        <f>Пленка!B21</f>
        <v/>
      </c>
      <c r="B21" s="48" t="str">
        <f>IF(Расчет!P36=""," ",Расчет!C36)</f>
        <v xml:space="preserve"> </v>
      </c>
      <c r="C21" s="48"/>
      <c r="D21" s="47" t="str">
        <f>IF(Расчет!P36=""," ",Расчет!P36)</f>
        <v xml:space="preserve"> </v>
      </c>
      <c r="E21" s="47" t="str">
        <f>IF(Расчет!P36=""," ",Расчет!Q36)</f>
        <v xml:space="preserve"> </v>
      </c>
      <c r="F21" s="47" t="str">
        <f>IF(Расчет!P36=""," ",Расчет!R36)</f>
        <v xml:space="preserve"> </v>
      </c>
      <c r="G21" s="48" t="str">
        <f>IF(Расчет!P36=""," ",Расчет!V36)</f>
        <v xml:space="preserve"> </v>
      </c>
      <c r="H21" s="42" t="str">
        <f>IF(Расчет!P36=""," ",Расчет!S36)</f>
        <v xml:space="preserve"> </v>
      </c>
      <c r="I21" s="41" t="str">
        <f>IF(Расчет!P36=""," ",H21*G21*F21*E21*D21/1000000000)</f>
        <v xml:space="preserve"> </v>
      </c>
      <c r="J21" s="41"/>
      <c r="K21" s="42" t="str">
        <f>IF(Плита!F2="","",Плита!F2)</f>
        <v/>
      </c>
      <c r="L21" s="42" t="str">
        <f>IF(Плита!G2="","",Плита!G2)</f>
        <v/>
      </c>
      <c r="M21" s="42" t="str">
        <f>IF(Плита!H2="","",Плита!H2)</f>
        <v/>
      </c>
      <c r="N21" s="42" t="str">
        <f>IF(Плита!I2="","",Плита!I2)</f>
        <v/>
      </c>
      <c r="O21" s="42" t="str">
        <f>IF(K21="","",Плита!J2)</f>
        <v/>
      </c>
    </row>
    <row r="22" spans="1:15" x14ac:dyDescent="0.25">
      <c r="A22" s="48" t="str">
        <f>Пленка!B22</f>
        <v/>
      </c>
      <c r="B22" s="48" t="str">
        <f>IF(Расчет!P37=""," ",Расчет!C37)</f>
        <v xml:space="preserve"> </v>
      </c>
      <c r="C22" s="48"/>
      <c r="D22" s="47" t="str">
        <f>IF(Расчет!P37=""," ",Расчет!P37)</f>
        <v xml:space="preserve"> </v>
      </c>
      <c r="E22" s="47" t="str">
        <f>IF(Расчет!P37=""," ",Расчет!Q37)</f>
        <v xml:space="preserve"> </v>
      </c>
      <c r="F22" s="47" t="str">
        <f>IF(Расчет!P37=""," ",Расчет!R37)</f>
        <v xml:space="preserve"> </v>
      </c>
      <c r="G22" s="48" t="str">
        <f>IF(Расчет!P37=""," ",Расчет!V37)</f>
        <v xml:space="preserve"> </v>
      </c>
      <c r="H22" s="42" t="str">
        <f>IF(Расчет!P37=""," ",Расчет!S37)</f>
        <v xml:space="preserve"> </v>
      </c>
      <c r="I22" s="41" t="str">
        <f>IF(Расчет!P37=""," ",H22*G22*F22*E22*D22/1000000000)</f>
        <v xml:space="preserve"> </v>
      </c>
      <c r="J22" s="41"/>
      <c r="K22" s="42" t="str">
        <f>IF(Плита!F3="","",Плита!F3)</f>
        <v/>
      </c>
      <c r="L22" s="42" t="str">
        <f>IF(Плита!G3="","",Плита!G3)</f>
        <v/>
      </c>
      <c r="M22" s="42" t="str">
        <f>IF(Плита!H3="","",Плита!H3)</f>
        <v/>
      </c>
      <c r="N22" s="42" t="str">
        <f>IF(Плита!I3="","",Плита!I3)</f>
        <v/>
      </c>
      <c r="O22" s="42" t="str">
        <f>IF(K22="","",Плита!J3)</f>
        <v/>
      </c>
    </row>
    <row r="23" spans="1:15" x14ac:dyDescent="0.25">
      <c r="A23" s="48" t="str">
        <f>Пленка!B23</f>
        <v/>
      </c>
      <c r="B23" s="48" t="str">
        <f>IF(Расчет!P38=""," ",Расчет!C38)</f>
        <v xml:space="preserve"> </v>
      </c>
      <c r="C23" s="48"/>
      <c r="D23" s="47" t="str">
        <f>IF(Расчет!P38=""," ",Расчет!P38)</f>
        <v xml:space="preserve"> </v>
      </c>
      <c r="E23" s="47" t="str">
        <f>IF(Расчет!P38=""," ",Расчет!Q38)</f>
        <v xml:space="preserve"> </v>
      </c>
      <c r="F23" s="47" t="str">
        <f>IF(Расчет!P38=""," ",Расчет!R38)</f>
        <v xml:space="preserve"> </v>
      </c>
      <c r="G23" s="48" t="str">
        <f>IF(Расчет!P38=""," ",Расчет!V38)</f>
        <v xml:space="preserve"> </v>
      </c>
      <c r="H23" s="42" t="str">
        <f>IF(Расчет!P38=""," ",Расчет!S38)</f>
        <v xml:space="preserve"> </v>
      </c>
      <c r="I23" s="41" t="str">
        <f>IF(Расчет!P38=""," ",H23*G23*F23*E23*D23/1000000000)</f>
        <v xml:space="preserve"> </v>
      </c>
      <c r="J23" s="41"/>
      <c r="K23" s="42" t="str">
        <f>IF(Плита!F4="","",Плита!F4)</f>
        <v/>
      </c>
      <c r="L23" s="42" t="str">
        <f>IF(Плита!G4="","",Плита!G4)</f>
        <v/>
      </c>
      <c r="M23" s="42" t="str">
        <f>IF(Плита!H4="","",Плита!H4)</f>
        <v/>
      </c>
      <c r="N23" s="42" t="str">
        <f>IF(Плита!I4="","",Плита!I4)</f>
        <v/>
      </c>
      <c r="O23" s="42" t="str">
        <f>IF(K23="","",Плита!J4)</f>
        <v/>
      </c>
    </row>
    <row r="24" spans="1:15" x14ac:dyDescent="0.25">
      <c r="A24" s="48" t="str">
        <f>Пленка!B24</f>
        <v/>
      </c>
      <c r="B24" s="48" t="str">
        <f>IF(Расчет!P39=""," ",Расчет!C39)</f>
        <v xml:space="preserve"> </v>
      </c>
      <c r="C24" s="48"/>
      <c r="D24" s="47" t="str">
        <f>IF(Расчет!P39=""," ",Расчет!P39)</f>
        <v xml:space="preserve"> </v>
      </c>
      <c r="E24" s="47" t="str">
        <f>IF(Расчет!P39=""," ",Расчет!Q39)</f>
        <v xml:space="preserve"> </v>
      </c>
      <c r="F24" s="47" t="str">
        <f>IF(Расчет!P39=""," ",Расчет!R39)</f>
        <v xml:space="preserve"> </v>
      </c>
      <c r="G24" s="48" t="str">
        <f>IF(Расчет!P39=""," ",Расчет!V39)</f>
        <v xml:space="preserve"> </v>
      </c>
      <c r="H24" s="42" t="str">
        <f>IF(Расчет!P39=""," ",Расчет!S39)</f>
        <v xml:space="preserve"> </v>
      </c>
      <c r="I24" s="41" t="str">
        <f>IF(Расчет!P39=""," ",H24*G24*F24*E24*D24/1000000000)</f>
        <v xml:space="preserve"> </v>
      </c>
      <c r="J24" s="41"/>
      <c r="K24" s="42" t="str">
        <f>IF(Плита!F5="","",Плита!F5)</f>
        <v/>
      </c>
      <c r="L24" s="42" t="str">
        <f>IF(Плита!G5="","",Плита!G5)</f>
        <v/>
      </c>
      <c r="M24" s="42" t="str">
        <f>IF(Плита!H5="","",Плита!H5)</f>
        <v/>
      </c>
      <c r="N24" s="42" t="str">
        <f>IF(Плита!I5="","",Плита!I5)</f>
        <v/>
      </c>
      <c r="O24" s="42" t="str">
        <f>IF(K24="","",Плита!J5)</f>
        <v/>
      </c>
    </row>
    <row r="25" spans="1:15" x14ac:dyDescent="0.25">
      <c r="A25" s="48" t="str">
        <f>Пленка!B25</f>
        <v/>
      </c>
      <c r="B25" s="48" t="str">
        <f>IF(Расчет!P40=""," ",Расчет!C40)</f>
        <v xml:space="preserve"> </v>
      </c>
      <c r="C25" s="48"/>
      <c r="D25" s="47" t="str">
        <f>IF(Расчет!P40=""," ",Расчет!P40)</f>
        <v xml:space="preserve"> </v>
      </c>
      <c r="E25" s="47" t="str">
        <f>IF(Расчет!P40=""," ",Расчет!Q40)</f>
        <v xml:space="preserve"> </v>
      </c>
      <c r="F25" s="47" t="str">
        <f>IF(Расчет!P40=""," ",Расчет!R40)</f>
        <v xml:space="preserve"> </v>
      </c>
      <c r="G25" s="48" t="str">
        <f>IF(Расчет!P40=""," ",Расчет!V40)</f>
        <v xml:space="preserve"> </v>
      </c>
      <c r="H25" s="42" t="str">
        <f>IF(Расчет!P40=""," ",Расчет!S40)</f>
        <v xml:space="preserve"> </v>
      </c>
      <c r="I25" s="41" t="str">
        <f>IF(Расчет!P40=""," ",H25*G25*F25*E25*D25/1000000000)</f>
        <v xml:space="preserve"> </v>
      </c>
      <c r="J25" s="41"/>
      <c r="K25" s="42" t="str">
        <f>IF(Плита!F6="","",Плита!F6)</f>
        <v/>
      </c>
      <c r="L25" s="42" t="str">
        <f>IF(Плита!G6="","",Плита!G6)</f>
        <v/>
      </c>
      <c r="M25" s="42" t="str">
        <f>IF(Плита!H6="","",Плита!H6)</f>
        <v/>
      </c>
      <c r="N25" s="42" t="str">
        <f>IF(Плита!I6="","",Плита!I6)</f>
        <v/>
      </c>
      <c r="O25" s="42" t="str">
        <f>IF(K25="","",Плита!J6)</f>
        <v/>
      </c>
    </row>
    <row r="26" spans="1:15" x14ac:dyDescent="0.25">
      <c r="A26" s="48" t="str">
        <f>Пленка!B26</f>
        <v/>
      </c>
      <c r="B26" s="48" t="str">
        <f>IF(Расчет!P41=""," ",Расчет!C41)</f>
        <v xml:space="preserve"> </v>
      </c>
      <c r="C26" s="48"/>
      <c r="D26" s="47" t="str">
        <f>IF(Расчет!P41=""," ",Расчет!P41)</f>
        <v xml:space="preserve"> </v>
      </c>
      <c r="E26" s="47" t="str">
        <f>IF(Расчет!P41=""," ",Расчет!Q41)</f>
        <v xml:space="preserve"> </v>
      </c>
      <c r="F26" s="47" t="str">
        <f>IF(Расчет!P41=""," ",Расчет!R41)</f>
        <v xml:space="preserve"> </v>
      </c>
      <c r="G26" s="48" t="str">
        <f>IF(Расчет!P41=""," ",Расчет!V41)</f>
        <v xml:space="preserve"> </v>
      </c>
      <c r="H26" s="42" t="str">
        <f>IF(Расчет!P41=""," ",Расчет!S41)</f>
        <v xml:space="preserve"> </v>
      </c>
      <c r="I26" s="41" t="str">
        <f>IF(Расчет!P41=""," ",H26*G26*F26*E26*D26/1000000000)</f>
        <v xml:space="preserve"> </v>
      </c>
      <c r="J26" s="41"/>
      <c r="K26" s="42" t="str">
        <f>IF(Плита!F7="","",Плита!F7)</f>
        <v/>
      </c>
      <c r="L26" s="42" t="str">
        <f>IF(Плита!G7="","",Плита!G7)</f>
        <v/>
      </c>
      <c r="M26" s="42" t="str">
        <f>IF(Плита!H7="","",Плита!H7)</f>
        <v/>
      </c>
      <c r="N26" s="42" t="str">
        <f>IF(Плита!I7="","",Плита!I7)</f>
        <v/>
      </c>
      <c r="O26" s="42" t="str">
        <f>IF(K26="","",Плита!J7)</f>
        <v/>
      </c>
    </row>
    <row r="27" spans="1:15" x14ac:dyDescent="0.25">
      <c r="A27" s="48" t="str">
        <f>Пленка!B27</f>
        <v/>
      </c>
      <c r="B27" s="48" t="str">
        <f>IF(Расчет!P42=""," ",Расчет!C42)</f>
        <v xml:space="preserve"> </v>
      </c>
      <c r="C27" s="48"/>
      <c r="D27" s="47" t="str">
        <f>IF(Расчет!P42=""," ",Расчет!P42)</f>
        <v xml:space="preserve"> </v>
      </c>
      <c r="E27" s="47" t="str">
        <f>IF(Расчет!P42=""," ",Расчет!Q42)</f>
        <v xml:space="preserve"> </v>
      </c>
      <c r="F27" s="47" t="str">
        <f>IF(Расчет!P42=""," ",Расчет!R42)</f>
        <v xml:space="preserve"> </v>
      </c>
      <c r="G27" s="48" t="str">
        <f>IF(Расчет!P42=""," ",Расчет!V42)</f>
        <v xml:space="preserve"> </v>
      </c>
      <c r="H27" s="42" t="str">
        <f>IF(Расчет!P42=""," ",Расчет!S42)</f>
        <v xml:space="preserve"> </v>
      </c>
      <c r="I27" s="41" t="str">
        <f>IF(Расчет!P42=""," ",H27*G27*F27*E27*D27/1000000000)</f>
        <v xml:space="preserve"> </v>
      </c>
      <c r="J27" s="41"/>
      <c r="K27" s="42" t="str">
        <f>IF(Плита!F8="","",Плита!F8)</f>
        <v/>
      </c>
      <c r="L27" s="42" t="str">
        <f>IF(Плита!G8="","",Плита!G8)</f>
        <v/>
      </c>
      <c r="M27" s="42" t="str">
        <f>IF(Плита!H8="","",Плита!H8)</f>
        <v/>
      </c>
      <c r="N27" s="42" t="str">
        <f>IF(Плита!I8="","",Плита!I8)</f>
        <v/>
      </c>
      <c r="O27" s="42" t="str">
        <f>IF(K27="","",Плита!J8)</f>
        <v/>
      </c>
    </row>
    <row r="28" spans="1:15" x14ac:dyDescent="0.25">
      <c r="A28" s="48" t="str">
        <f>Пленка!B28</f>
        <v/>
      </c>
      <c r="B28" s="48" t="str">
        <f>IF(Расчет!P43=""," ",Расчет!C43)</f>
        <v xml:space="preserve"> </v>
      </c>
      <c r="C28" s="48"/>
      <c r="D28" s="47" t="str">
        <f>IF(Расчет!P43=""," ",Расчет!P43)</f>
        <v xml:space="preserve"> </v>
      </c>
      <c r="E28" s="47" t="str">
        <f>IF(Расчет!P43=""," ",Расчет!Q43)</f>
        <v xml:space="preserve"> </v>
      </c>
      <c r="F28" s="47" t="str">
        <f>IF(Расчет!P43=""," ",Расчет!R43)</f>
        <v xml:space="preserve"> </v>
      </c>
      <c r="G28" s="48" t="str">
        <f>IF(Расчет!P43=""," ",Расчет!V43)</f>
        <v xml:space="preserve"> </v>
      </c>
      <c r="H28" s="42" t="str">
        <f>IF(Расчет!P43=""," ",Расчет!S43)</f>
        <v xml:space="preserve"> </v>
      </c>
      <c r="I28" s="41" t="str">
        <f>IF(Расчет!P43=""," ",H28*G28*F28*E28*D28/1000000000)</f>
        <v xml:space="preserve"> </v>
      </c>
      <c r="J28" s="41"/>
      <c r="K28" s="42" t="str">
        <f>IF(Плита!F9="","",Плита!F9)</f>
        <v/>
      </c>
      <c r="L28" s="42" t="str">
        <f>IF(Плита!G9="","",Плита!G9)</f>
        <v/>
      </c>
      <c r="M28" s="42" t="str">
        <f>IF(Плита!H9="","",Плита!H9)</f>
        <v/>
      </c>
      <c r="N28" s="42" t="str">
        <f>IF(Плита!I9="","",Плита!I9)</f>
        <v/>
      </c>
      <c r="O28" s="42" t="str">
        <f>IF(K28="","",Плита!J9)</f>
        <v/>
      </c>
    </row>
    <row r="29" spans="1:15" x14ac:dyDescent="0.25">
      <c r="A29" s="48" t="str">
        <f>Пленка!B29</f>
        <v/>
      </c>
      <c r="B29" s="48" t="str">
        <f>IF(Расчет!P44=""," ",Расчет!C44)</f>
        <v xml:space="preserve"> </v>
      </c>
      <c r="C29" s="48"/>
      <c r="D29" s="47" t="str">
        <f>IF(Расчет!P44=""," ",Расчет!P44)</f>
        <v xml:space="preserve"> </v>
      </c>
      <c r="E29" s="47" t="str">
        <f>IF(Расчет!P44=""," ",Расчет!Q44)</f>
        <v xml:space="preserve"> </v>
      </c>
      <c r="F29" s="47" t="str">
        <f>IF(Расчет!P44=""," ",Расчет!R44)</f>
        <v xml:space="preserve"> </v>
      </c>
      <c r="G29" s="48" t="str">
        <f>IF(Расчет!P44=""," ",Расчет!V44)</f>
        <v xml:space="preserve"> </v>
      </c>
      <c r="H29" s="42" t="str">
        <f>IF(Расчет!P44=""," ",Расчет!S44)</f>
        <v xml:space="preserve"> </v>
      </c>
      <c r="I29" s="41" t="str">
        <f>IF(Расчет!P44=""," ",H29*G29*F29*E29*D29/1000000000)</f>
        <v xml:space="preserve"> </v>
      </c>
      <c r="J29" s="41"/>
      <c r="K29" s="42" t="str">
        <f>IF(Плита!F10="","",Плита!F10)</f>
        <v/>
      </c>
      <c r="L29" s="42" t="str">
        <f>IF(Плита!G10="","",Плита!G10)</f>
        <v/>
      </c>
      <c r="M29" s="42" t="str">
        <f>IF(Плита!H10="","",Плита!H10)</f>
        <v/>
      </c>
      <c r="N29" s="42" t="str">
        <f>IF(Плита!I10="","",Плита!I10)</f>
        <v/>
      </c>
      <c r="O29" s="42" t="str">
        <f>IF(K29="","",Плита!J10)</f>
        <v/>
      </c>
    </row>
    <row r="30" spans="1:15" x14ac:dyDescent="0.25">
      <c r="A30" s="48" t="str">
        <f>Пленка!B30</f>
        <v/>
      </c>
      <c r="B30" s="48" t="str">
        <f>IF(Расчет!P45=""," ",Расчет!C45)</f>
        <v xml:space="preserve"> </v>
      </c>
      <c r="C30" s="48"/>
      <c r="D30" s="47" t="str">
        <f>IF(Расчет!P45=""," ",Расчет!P45)</f>
        <v xml:space="preserve"> </v>
      </c>
      <c r="E30" s="47" t="str">
        <f>IF(Расчет!P45=""," ",Расчет!Q45)</f>
        <v xml:space="preserve"> </v>
      </c>
      <c r="F30" s="47" t="str">
        <f>IF(Расчет!P45=""," ",Расчет!R45)</f>
        <v xml:space="preserve"> </v>
      </c>
      <c r="G30" s="48" t="str">
        <f>IF(Расчет!P45=""," ",Расчет!V45)</f>
        <v xml:space="preserve"> </v>
      </c>
      <c r="H30" s="42" t="str">
        <f>IF(Расчет!P45=""," ",Расчет!S45)</f>
        <v xml:space="preserve"> </v>
      </c>
      <c r="I30" s="41" t="str">
        <f>IF(Расчет!P45=""," ",H30*G30*F30*E30*D30/1000000000)</f>
        <v xml:space="preserve"> </v>
      </c>
      <c r="J30" s="41"/>
      <c r="K30" s="42" t="str">
        <f>IF(Плита!F11="","",Плита!F11)</f>
        <v/>
      </c>
      <c r="L30" s="42" t="str">
        <f>IF(Плита!G11="","",Плита!G11)</f>
        <v/>
      </c>
      <c r="M30" s="42" t="str">
        <f>IF(Плита!H11="","",Плита!H11)</f>
        <v/>
      </c>
      <c r="N30" s="42" t="str">
        <f>IF(Плита!I11="","",Плита!I11)</f>
        <v/>
      </c>
      <c r="O30" s="42" t="str">
        <f>IF(K30="","",Плита!J11)</f>
        <v/>
      </c>
    </row>
    <row r="31" spans="1:15" ht="16.5" thickBot="1" x14ac:dyDescent="0.3">
      <c r="A31" s="48" t="str">
        <f>Пленка!B32</f>
        <v/>
      </c>
      <c r="B31" s="48" t="str">
        <f>IF(Расчет!P46=""," ",Расчет!C46)</f>
        <v xml:space="preserve"> </v>
      </c>
      <c r="C31" s="48"/>
      <c r="D31" s="47" t="str">
        <f>IF(Расчет!P46=""," ",Расчет!P46)</f>
        <v xml:space="preserve"> </v>
      </c>
      <c r="E31" s="47" t="str">
        <f>IF(Расчет!P46=""," ",Расчет!Q46)</f>
        <v xml:space="preserve"> </v>
      </c>
      <c r="F31" s="47" t="str">
        <f>IF(Расчет!P46=""," ",Расчет!R46)</f>
        <v xml:space="preserve"> </v>
      </c>
      <c r="G31" s="48" t="str">
        <f>IF(Расчет!P46=""," ",Расчет!V46)</f>
        <v xml:space="preserve"> </v>
      </c>
      <c r="H31" s="42" t="str">
        <f>IF(Расчет!P46=""," ",Расчет!S46)</f>
        <v xml:space="preserve"> </v>
      </c>
      <c r="I31" s="41" t="str">
        <f>IF(Расчет!P46=""," ",H31*G31*F31*E31*D31/1000000000)</f>
        <v xml:space="preserve"> </v>
      </c>
      <c r="J31" s="41"/>
      <c r="K31" s="42" t="str">
        <f>IF(Плита!F12="","",Плита!F12)</f>
        <v/>
      </c>
      <c r="L31" s="42" t="str">
        <f>IF(Плита!G12="","",Плита!G12)</f>
        <v/>
      </c>
      <c r="M31" s="42" t="str">
        <f>IF(Плита!H12="","",Плита!H12)</f>
        <v/>
      </c>
      <c r="N31" s="42" t="str">
        <f>IF(Плита!I12="","",Плита!I12)</f>
        <v/>
      </c>
      <c r="O31" s="42" t="str">
        <f>IF(K31="","",Плита!J12)</f>
        <v/>
      </c>
    </row>
    <row r="32" spans="1:15" ht="16.5" thickBot="1" x14ac:dyDescent="0.3">
      <c r="A32" s="48"/>
      <c r="B32" s="48"/>
      <c r="C32" s="48"/>
      <c r="D32" s="47"/>
      <c r="E32" s="47"/>
      <c r="F32" s="47"/>
      <c r="G32" s="46"/>
      <c r="H32" s="45" t="s">
        <v>41</v>
      </c>
      <c r="I32" s="44">
        <f>IF('Пачки 2'!D7=" ",SUM(Пачки!I7:I31)," ")</f>
        <v>4.7258639999999996</v>
      </c>
      <c r="J32" s="43" t="str">
        <f>IF([1]плита!K13=0," ",[1]плита!K13)</f>
        <v xml:space="preserve"> </v>
      </c>
      <c r="K32" s="42" t="str">
        <f>IF(Плита!F13="","",Плита!F13)</f>
        <v/>
      </c>
      <c r="L32" s="42" t="str">
        <f>IF(Плита!G13="","",Плита!G13)</f>
        <v/>
      </c>
      <c r="M32" s="42" t="str">
        <f>IF(Плита!H13="","",Плита!H13)</f>
        <v/>
      </c>
      <c r="N32" s="42" t="str">
        <f>IF(Плита!I13="","",Плита!I13)</f>
        <v/>
      </c>
      <c r="O32" s="42" t="str">
        <f>IF(K32="","",Плита!J13)</f>
        <v/>
      </c>
    </row>
    <row r="33" spans="1:15" ht="13.5" customHeight="1" thickBot="1" x14ac:dyDescent="0.3">
      <c r="A33" s="132" t="s">
        <v>61</v>
      </c>
      <c r="B33" s="132"/>
      <c r="C33" s="132"/>
      <c r="D33" s="132"/>
      <c r="E33" s="132"/>
      <c r="F33" s="132"/>
      <c r="G33" s="132"/>
      <c r="H33" s="108"/>
      <c r="K33" s="142" t="s">
        <v>60</v>
      </c>
      <c r="L33" s="143"/>
      <c r="M33" s="144"/>
      <c r="N33" s="40" t="str">
        <f>IF('Пачки 2'!K8=" ",IF(K8=" "," ",SUM(O8:O19))," ")</f>
        <v xml:space="preserve"> </v>
      </c>
      <c r="O33" s="39" t="str">
        <f>IF('Пачки 2'!K8=" ",IF(K21=" "," ",SUMIF((L21:L32),1250,O21:O32))," ")</f>
        <v xml:space="preserve"> </v>
      </c>
    </row>
  </sheetData>
  <mergeCells count="17">
    <mergeCell ref="A33:H33"/>
    <mergeCell ref="K5:O5"/>
    <mergeCell ref="K7:O7"/>
    <mergeCell ref="K20:O20"/>
    <mergeCell ref="K33:M33"/>
    <mergeCell ref="I5:I6"/>
    <mergeCell ref="J5:J6"/>
    <mergeCell ref="A1:O1"/>
    <mergeCell ref="A2:O2"/>
    <mergeCell ref="A3:O3"/>
    <mergeCell ref="A4:O4"/>
    <mergeCell ref="A5:A6"/>
    <mergeCell ref="B5:B6"/>
    <mergeCell ref="C5:C6"/>
    <mergeCell ref="D5:F5"/>
    <mergeCell ref="G5:G6"/>
    <mergeCell ref="H5:H6"/>
  </mergeCells>
  <pageMargins left="0.19685039370078741" right="0.70866141732283472" top="0.15748031496062992" bottom="0.74803149606299213" header="0.31496062992125984" footer="0.31496062992125984"/>
  <pageSetup paperSize="9" scale="85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H19" sqref="H19"/>
    </sheetView>
  </sheetViews>
  <sheetFormatPr defaultRowHeight="15.75" x14ac:dyDescent="0.25"/>
  <cols>
    <col min="1" max="15" width="10.7109375" style="10" customWidth="1"/>
    <col min="16" max="16384" width="9.140625" style="10"/>
  </cols>
  <sheetData>
    <row r="1" spans="1:15" x14ac:dyDescent="0.25">
      <c r="A1" s="122" t="s">
        <v>74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x14ac:dyDescent="0.25">
      <c r="A2" s="122" t="s">
        <v>73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5.75" customHeight="1" x14ac:dyDescent="0.3">
      <c r="A3" s="123" t="s">
        <v>72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 ht="16.5" thickBot="1" x14ac:dyDescent="0.3">
      <c r="A4" s="124" t="str">
        <f>Расчет!AC22</f>
        <v>Дата/Data__11.02.20______№ смены/# shift____2_____ Ф.И.О. Оператора/operator_______Комков И.А.___________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34.5" customHeight="1" x14ac:dyDescent="0.25">
      <c r="A5" s="125" t="s">
        <v>71</v>
      </c>
      <c r="B5" s="127" t="s">
        <v>57</v>
      </c>
      <c r="C5" s="127" t="s">
        <v>56</v>
      </c>
      <c r="D5" s="129" t="s">
        <v>70</v>
      </c>
      <c r="E5" s="130"/>
      <c r="F5" s="131"/>
      <c r="G5" s="127" t="s">
        <v>69</v>
      </c>
      <c r="H5" s="127" t="s">
        <v>68</v>
      </c>
      <c r="I5" s="127" t="s">
        <v>53</v>
      </c>
      <c r="J5" s="127" t="s">
        <v>67</v>
      </c>
      <c r="K5" s="133" t="s">
        <v>66</v>
      </c>
      <c r="L5" s="134"/>
      <c r="M5" s="134"/>
      <c r="N5" s="134"/>
      <c r="O5" s="135"/>
    </row>
    <row r="6" spans="1:15" ht="108.75" customHeight="1" thickBot="1" x14ac:dyDescent="0.3">
      <c r="A6" s="126"/>
      <c r="B6" s="128"/>
      <c r="C6" s="128"/>
      <c r="D6" s="51" t="s">
        <v>46</v>
      </c>
      <c r="E6" s="51" t="s">
        <v>45</v>
      </c>
      <c r="F6" s="51" t="s">
        <v>44</v>
      </c>
      <c r="G6" s="128"/>
      <c r="H6" s="128"/>
      <c r="I6" s="128"/>
      <c r="J6" s="128"/>
      <c r="K6" s="51" t="s">
        <v>46</v>
      </c>
      <c r="L6" s="51" t="s">
        <v>45</v>
      </c>
      <c r="M6" s="51" t="s">
        <v>44</v>
      </c>
      <c r="N6" s="50" t="s">
        <v>65</v>
      </c>
      <c r="O6" s="49" t="s">
        <v>64</v>
      </c>
    </row>
    <row r="7" spans="1:15" x14ac:dyDescent="0.25">
      <c r="A7" s="48" t="str">
        <f>Пленка!B33</f>
        <v/>
      </c>
      <c r="B7" s="48" t="str">
        <f>IF(Расчет!P47=""," ",Расчет!C47)</f>
        <v xml:space="preserve"> </v>
      </c>
      <c r="C7" s="48"/>
      <c r="D7" s="47" t="str">
        <f>IF(Расчет!P47=""," ",Расчет!P47)</f>
        <v xml:space="preserve"> </v>
      </c>
      <c r="E7" s="47" t="str">
        <f>IF(Расчет!P47=""," ",Расчет!Q47)</f>
        <v xml:space="preserve"> </v>
      </c>
      <c r="F7" s="47" t="str">
        <f>IF(Расчет!P47=""," ",Расчет!R47)</f>
        <v xml:space="preserve"> </v>
      </c>
      <c r="G7" s="48" t="str">
        <f>IF(Расчет!P47=""," ",Расчет!V47)</f>
        <v xml:space="preserve"> </v>
      </c>
      <c r="H7" s="42" t="str">
        <f>IF(Расчет!P47=""," ",Расчет!S22)</f>
        <v xml:space="preserve"> </v>
      </c>
      <c r="I7" s="41" t="str">
        <f>IF(Расчет!P47=""," ",G7*F7*E7*D7/1000000000*H7)</f>
        <v xml:space="preserve"> </v>
      </c>
      <c r="J7" s="48"/>
      <c r="K7" s="136" t="s">
        <v>63</v>
      </c>
      <c r="L7" s="137"/>
      <c r="M7" s="137"/>
      <c r="N7" s="137"/>
      <c r="O7" s="138"/>
    </row>
    <row r="8" spans="1:15" x14ac:dyDescent="0.25">
      <c r="A8" s="48" t="str">
        <f>Пленка!B34</f>
        <v/>
      </c>
      <c r="B8" s="48" t="str">
        <f>IF(Расчет!P48=""," ",Расчет!C48)</f>
        <v xml:space="preserve"> </v>
      </c>
      <c r="C8" s="48"/>
      <c r="D8" s="47" t="str">
        <f>IF(Расчет!P48=""," ",Расчет!P48)</f>
        <v xml:space="preserve"> </v>
      </c>
      <c r="E8" s="47" t="str">
        <f>IF(Расчет!P48=""," ",Расчет!Q48)</f>
        <v xml:space="preserve"> </v>
      </c>
      <c r="F8" s="47" t="str">
        <f>IF(Расчет!P48=""," ",Расчет!R48)</f>
        <v xml:space="preserve"> </v>
      </c>
      <c r="G8" s="48" t="str">
        <f>IF(Расчет!P48=""," ",Расчет!V48)</f>
        <v xml:space="preserve"> </v>
      </c>
      <c r="H8" s="42" t="str">
        <f>IF(Расчет!P48=""," ",Расчет!S23)</f>
        <v xml:space="preserve"> </v>
      </c>
      <c r="I8" s="41" t="str">
        <f>IF(Расчет!P48=""," ",G8*F8*E8*D8/1000000000*H8)</f>
        <v xml:space="preserve"> </v>
      </c>
      <c r="J8" s="48"/>
      <c r="K8" s="42" t="str">
        <f>IF(Плита!A14="","",Плита!A14)</f>
        <v/>
      </c>
      <c r="L8" s="42" t="str">
        <f>IF(Плита!B14="","",Плита!B14)</f>
        <v/>
      </c>
      <c r="M8" s="42" t="str">
        <f>IF(Плита!C14="","",Плита!C14)</f>
        <v/>
      </c>
      <c r="N8" s="42" t="str">
        <f>IF(Плита!D14="","",Плита!D14)</f>
        <v/>
      </c>
      <c r="O8" s="42" t="str">
        <f>IF(K8="","",Плита!E2)</f>
        <v/>
      </c>
    </row>
    <row r="9" spans="1:15" x14ac:dyDescent="0.25">
      <c r="A9" s="48" t="str">
        <f>Пленка!B35</f>
        <v/>
      </c>
      <c r="B9" s="48" t="str">
        <f>IF(Расчет!P49=""," ",Расчет!C49)</f>
        <v xml:space="preserve"> </v>
      </c>
      <c r="C9" s="48"/>
      <c r="D9" s="47" t="str">
        <f>IF(Расчет!P49=""," ",Расчет!P49)</f>
        <v xml:space="preserve"> </v>
      </c>
      <c r="E9" s="47" t="str">
        <f>IF(Расчет!P49=""," ",Расчет!Q49)</f>
        <v xml:space="preserve"> </v>
      </c>
      <c r="F9" s="47" t="str">
        <f>IF(Расчет!P49=""," ",Расчет!R49)</f>
        <v xml:space="preserve"> </v>
      </c>
      <c r="G9" s="48" t="str">
        <f>IF(Расчет!P49=""," ",Расчет!V49)</f>
        <v xml:space="preserve"> </v>
      </c>
      <c r="H9" s="42" t="str">
        <f>IF(Расчет!P49=""," ",Расчет!S24)</f>
        <v xml:space="preserve"> </v>
      </c>
      <c r="I9" s="41" t="str">
        <f>IF(Расчет!P49=""," ",G9*F9*E9*D9/1000000000*H9)</f>
        <v xml:space="preserve"> </v>
      </c>
      <c r="J9" s="48"/>
      <c r="K9" s="42" t="str">
        <f>IF(Плита!A15="","",Плита!A15)</f>
        <v/>
      </c>
      <c r="L9" s="42" t="str">
        <f>IF(Плита!B15="","",Плита!B15)</f>
        <v/>
      </c>
      <c r="M9" s="42" t="str">
        <f>IF(Плита!C15="","",Плита!C15)</f>
        <v/>
      </c>
      <c r="N9" s="42" t="str">
        <f>IF(Плита!D15="","",Плита!D15)</f>
        <v/>
      </c>
      <c r="O9" s="42" t="str">
        <f>IF(K9="","",Плита!E3)</f>
        <v/>
      </c>
    </row>
    <row r="10" spans="1:15" x14ac:dyDescent="0.25">
      <c r="A10" s="48" t="str">
        <f>Пленка!B36</f>
        <v/>
      </c>
      <c r="B10" s="48" t="str">
        <f>IF(Расчет!P50=""," ",Расчет!C50)</f>
        <v xml:space="preserve"> </v>
      </c>
      <c r="C10" s="48"/>
      <c r="D10" s="47" t="str">
        <f>IF(Расчет!P50=""," ",Расчет!P50)</f>
        <v xml:space="preserve"> </v>
      </c>
      <c r="E10" s="47" t="str">
        <f>IF(Расчет!P50=""," ",Расчет!Q50)</f>
        <v xml:space="preserve"> </v>
      </c>
      <c r="F10" s="47" t="str">
        <f>IF(Расчет!P50=""," ",Расчет!R50)</f>
        <v xml:space="preserve"> </v>
      </c>
      <c r="G10" s="48" t="str">
        <f>IF(Расчет!P50=""," ",Расчет!V50)</f>
        <v xml:space="preserve"> </v>
      </c>
      <c r="H10" s="42" t="str">
        <f>IF(Расчет!P50=""," ",Расчет!S25)</f>
        <v xml:space="preserve"> </v>
      </c>
      <c r="I10" s="41" t="str">
        <f>IF(Расчет!P50=""," ",G10*F10*E10*D10/1000000000*H10)</f>
        <v xml:space="preserve"> </v>
      </c>
      <c r="J10" s="48"/>
      <c r="K10" s="42" t="str">
        <f>IF(Плита!A16="","",Плита!A16)</f>
        <v/>
      </c>
      <c r="L10" s="42" t="str">
        <f>IF(Плита!B16="","",Плита!B16)</f>
        <v/>
      </c>
      <c r="M10" s="42" t="str">
        <f>IF(Плита!C16="","",Плита!C16)</f>
        <v/>
      </c>
      <c r="N10" s="42" t="str">
        <f>IF(Плита!D16="","",Плита!D16)</f>
        <v/>
      </c>
      <c r="O10" s="42" t="str">
        <f>IF(K10="","",Плита!E4)</f>
        <v/>
      </c>
    </row>
    <row r="11" spans="1:15" x14ac:dyDescent="0.25">
      <c r="A11" s="48" t="str">
        <f>'Пленка 2'!B7</f>
        <v/>
      </c>
      <c r="B11" s="48" t="str">
        <f>IF(Расчет!P51=""," ",Расчет!C51)</f>
        <v xml:space="preserve"> </v>
      </c>
      <c r="C11" s="48"/>
      <c r="D11" s="47" t="str">
        <f>IF(Расчет!P51=""," ",Расчет!P51)</f>
        <v xml:space="preserve"> </v>
      </c>
      <c r="E11" s="47" t="str">
        <f>IF(Расчет!P51=""," ",Расчет!Q51)</f>
        <v xml:space="preserve"> </v>
      </c>
      <c r="F11" s="47" t="str">
        <f>IF(Расчет!P51=""," ",Расчет!R51)</f>
        <v xml:space="preserve"> </v>
      </c>
      <c r="G11" s="48" t="str">
        <f>IF(Расчет!P51=""," ",Расчет!V51)</f>
        <v xml:space="preserve"> </v>
      </c>
      <c r="H11" s="42" t="str">
        <f>IF(Расчет!P51=""," ",Расчет!S26)</f>
        <v xml:space="preserve"> </v>
      </c>
      <c r="I11" s="41" t="str">
        <f>IF(Расчет!P51=""," ",G11*F11*E11*D11/1000000000*H11)</f>
        <v xml:space="preserve"> </v>
      </c>
      <c r="J11" s="48"/>
      <c r="K11" s="42" t="str">
        <f>IF(Плита!A17="","",Плита!A17)</f>
        <v/>
      </c>
      <c r="L11" s="42" t="str">
        <f>IF(Плита!B17="","",Плита!B17)</f>
        <v/>
      </c>
      <c r="M11" s="42" t="str">
        <f>IF(Плита!C17="","",Плита!C17)</f>
        <v/>
      </c>
      <c r="N11" s="42" t="str">
        <f>IF(Плита!D17="","",Плита!D17)</f>
        <v/>
      </c>
      <c r="O11" s="42" t="str">
        <f>IF(K11="","",Плита!E5)</f>
        <v/>
      </c>
    </row>
    <row r="12" spans="1:15" x14ac:dyDescent="0.25">
      <c r="A12" s="48" t="str">
        <f>'Пленка 2'!B8</f>
        <v/>
      </c>
      <c r="B12" s="48" t="str">
        <f>IF(Расчет!P52=""," ",Расчет!C52)</f>
        <v xml:space="preserve"> </v>
      </c>
      <c r="C12" s="48"/>
      <c r="D12" s="47" t="str">
        <f>IF(Расчет!P52=""," ",Расчет!P52)</f>
        <v xml:space="preserve"> </v>
      </c>
      <c r="E12" s="47" t="str">
        <f>IF(Расчет!P52=""," ",Расчет!Q52)</f>
        <v xml:space="preserve"> </v>
      </c>
      <c r="F12" s="47" t="str">
        <f>IF(Расчет!P52=""," ",Расчет!R52)</f>
        <v xml:space="preserve"> </v>
      </c>
      <c r="G12" s="48" t="str">
        <f>IF(Расчет!P52=""," ",Расчет!V52)</f>
        <v xml:space="preserve"> </v>
      </c>
      <c r="H12" s="42" t="str">
        <f>IF(Расчет!P52=""," ",Расчет!S27)</f>
        <v xml:space="preserve"> </v>
      </c>
      <c r="I12" s="41" t="str">
        <f>IF(Расчет!P52=""," ",G12*F12*E12*D12/1000000000*H12)</f>
        <v xml:space="preserve"> </v>
      </c>
      <c r="J12" s="48"/>
      <c r="K12" s="42" t="str">
        <f>IF(Плита!A18="","",Плита!A18)</f>
        <v/>
      </c>
      <c r="L12" s="42" t="str">
        <f>IF(Плита!B18="","",Плита!B18)</f>
        <v/>
      </c>
      <c r="M12" s="42" t="str">
        <f>IF(Плита!C18="","",Плита!C18)</f>
        <v/>
      </c>
      <c r="N12" s="42" t="str">
        <f>IF(Плита!D18="","",Плита!D18)</f>
        <v/>
      </c>
      <c r="O12" s="42" t="str">
        <f>IF(K12="","",Плита!E6)</f>
        <v/>
      </c>
    </row>
    <row r="13" spans="1:15" x14ac:dyDescent="0.25">
      <c r="A13" s="48" t="str">
        <f>'Пленка 2'!B9</f>
        <v/>
      </c>
      <c r="B13" s="48" t="str">
        <f>IF(Расчет!P53=""," ",Расчет!C53)</f>
        <v xml:space="preserve"> </v>
      </c>
      <c r="C13" s="48"/>
      <c r="D13" s="47" t="str">
        <f>IF(Расчет!P53=""," ",Расчет!P53)</f>
        <v xml:space="preserve"> </v>
      </c>
      <c r="E13" s="47" t="str">
        <f>IF(Расчет!P53=""," ",Расчет!Q53)</f>
        <v xml:space="preserve"> </v>
      </c>
      <c r="F13" s="47" t="str">
        <f>IF(Расчет!P53=""," ",Расчет!R53)</f>
        <v xml:space="preserve"> </v>
      </c>
      <c r="G13" s="48" t="str">
        <f>IF(Расчет!P53=""," ",Расчет!V53)</f>
        <v xml:space="preserve"> </v>
      </c>
      <c r="H13" s="42" t="str">
        <f>IF(Расчет!P53=""," ",Расчет!S28)</f>
        <v xml:space="preserve"> </v>
      </c>
      <c r="I13" s="41" t="str">
        <f>IF(Расчет!P53=""," ",G13*F13*E13*D13/1000000000*H13)</f>
        <v xml:space="preserve"> </v>
      </c>
      <c r="J13" s="48"/>
      <c r="K13" s="42" t="str">
        <f>IF(Плита!A19="","",Плита!A19)</f>
        <v/>
      </c>
      <c r="L13" s="42" t="str">
        <f>IF(Плита!B19="","",Плита!B19)</f>
        <v/>
      </c>
      <c r="M13" s="42" t="str">
        <f>IF(Плита!C19="","",Плита!C19)</f>
        <v/>
      </c>
      <c r="N13" s="42" t="str">
        <f>IF(Плита!D19="","",Плита!D19)</f>
        <v/>
      </c>
      <c r="O13" s="42" t="str">
        <f>IF(K13="","",Плита!E7)</f>
        <v/>
      </c>
    </row>
    <row r="14" spans="1:15" x14ac:dyDescent="0.25">
      <c r="A14" s="48" t="str">
        <f>'Пленка 2'!B10</f>
        <v/>
      </c>
      <c r="B14" s="48" t="str">
        <f>IF(Расчет!P54=""," ",Расчет!C54)</f>
        <v xml:space="preserve"> </v>
      </c>
      <c r="C14" s="48"/>
      <c r="D14" s="47" t="str">
        <f>IF(Расчет!P54=""," ",Расчет!P54)</f>
        <v xml:space="preserve"> </v>
      </c>
      <c r="E14" s="47" t="str">
        <f>IF(Расчет!P54=""," ",Расчет!Q54)</f>
        <v xml:space="preserve"> </v>
      </c>
      <c r="F14" s="47" t="str">
        <f>IF(Расчет!P54=""," ",Расчет!R54)</f>
        <v xml:space="preserve"> </v>
      </c>
      <c r="G14" s="48" t="str">
        <f>IF(Расчет!P54=""," ",Расчет!V54)</f>
        <v xml:space="preserve"> </v>
      </c>
      <c r="H14" s="42" t="str">
        <f>IF(Расчет!P54=""," ",Расчет!S29)</f>
        <v xml:space="preserve"> </v>
      </c>
      <c r="I14" s="41" t="str">
        <f>IF(Расчет!P54=""," ",G14*F14*E14*D14/1000000000*H14)</f>
        <v xml:space="preserve"> </v>
      </c>
      <c r="J14" s="48"/>
      <c r="K14" s="42" t="str">
        <f>IF(Плита!A20="","",Плита!A20)</f>
        <v/>
      </c>
      <c r="L14" s="42" t="str">
        <f>IF(Плита!B20="","",Плита!B20)</f>
        <v/>
      </c>
      <c r="M14" s="42" t="str">
        <f>IF(Плита!C20="","",Плита!C20)</f>
        <v/>
      </c>
      <c r="N14" s="42" t="str">
        <f>IF(Плита!D20="","",Плита!D20)</f>
        <v/>
      </c>
      <c r="O14" s="42" t="str">
        <f>IF(K14="","",Плита!E8)</f>
        <v/>
      </c>
    </row>
    <row r="15" spans="1:15" x14ac:dyDescent="0.25">
      <c r="A15" s="48" t="str">
        <f>'Пленка 2'!B11</f>
        <v/>
      </c>
      <c r="B15" s="48" t="str">
        <f>IF(Расчет!P55=""," ",Расчет!C55)</f>
        <v xml:space="preserve"> </v>
      </c>
      <c r="C15" s="48"/>
      <c r="D15" s="47" t="str">
        <f>IF(Расчет!P55=""," ",Расчет!P55)</f>
        <v xml:space="preserve"> </v>
      </c>
      <c r="E15" s="47" t="str">
        <f>IF(Расчет!P55=""," ",Расчет!Q55)</f>
        <v xml:space="preserve"> </v>
      </c>
      <c r="F15" s="47" t="str">
        <f>IF(Расчет!P55=""," ",Расчет!R55)</f>
        <v xml:space="preserve"> </v>
      </c>
      <c r="G15" s="48" t="str">
        <f>IF(Расчет!P55=""," ",Расчет!V55)</f>
        <v xml:space="preserve"> </v>
      </c>
      <c r="H15" s="42" t="str">
        <f>IF(Расчет!P55=""," ",Расчет!S30)</f>
        <v xml:space="preserve"> </v>
      </c>
      <c r="I15" s="41" t="str">
        <f>IF(Расчет!P55=""," ",G15*F15*E15*D15/1000000000*H15)</f>
        <v xml:space="preserve"> </v>
      </c>
      <c r="J15" s="48"/>
      <c r="K15" s="42" t="str">
        <f>IF(Плита!A21="","",Плита!A21)</f>
        <v/>
      </c>
      <c r="L15" s="42" t="str">
        <f>IF(Плита!B21="","",Плита!B21)</f>
        <v/>
      </c>
      <c r="M15" s="42" t="str">
        <f>IF(Плита!C21="","",Плита!C21)</f>
        <v/>
      </c>
      <c r="N15" s="42" t="str">
        <f>IF(Плита!D21="","",Плита!D21)</f>
        <v/>
      </c>
      <c r="O15" s="42" t="str">
        <f>IF(K15="","",Плита!E9)</f>
        <v/>
      </c>
    </row>
    <row r="16" spans="1:15" x14ac:dyDescent="0.25">
      <c r="A16" s="48" t="str">
        <f>'Пленка 2'!B12</f>
        <v/>
      </c>
      <c r="B16" s="48" t="str">
        <f>IF(Расчет!P56=""," ",Расчет!C56)</f>
        <v xml:space="preserve"> </v>
      </c>
      <c r="C16" s="48"/>
      <c r="D16" s="47" t="str">
        <f>IF(Расчет!P56=""," ",Расчет!P56)</f>
        <v xml:space="preserve"> </v>
      </c>
      <c r="E16" s="47" t="str">
        <f>IF(Расчет!P56=""," ",Расчет!Q56)</f>
        <v xml:space="preserve"> </v>
      </c>
      <c r="F16" s="47" t="str">
        <f>IF(Расчет!P56=""," ",Расчет!R56)</f>
        <v xml:space="preserve"> </v>
      </c>
      <c r="G16" s="48" t="str">
        <f>IF(Расчет!P56=""," ",Расчет!V56)</f>
        <v xml:space="preserve"> </v>
      </c>
      <c r="H16" s="42" t="str">
        <f>IF(Расчет!P56=""," ",Расчет!S31)</f>
        <v xml:space="preserve"> </v>
      </c>
      <c r="I16" s="41" t="str">
        <f>IF(Расчет!P56=""," ",G16*F16*E16*D16/1000000000*H16)</f>
        <v xml:space="preserve"> </v>
      </c>
      <c r="J16" s="48"/>
      <c r="K16" s="42" t="str">
        <f>IF(Плита!A22="","",Плита!A22)</f>
        <v/>
      </c>
      <c r="L16" s="42" t="str">
        <f>IF(Плита!B22="","",Плита!B22)</f>
        <v/>
      </c>
      <c r="M16" s="42" t="str">
        <f>IF(Плита!C22="","",Плита!C22)</f>
        <v/>
      </c>
      <c r="N16" s="42" t="str">
        <f>IF(Плита!D22="","",Плита!D22)</f>
        <v/>
      </c>
      <c r="O16" s="42" t="str">
        <f>IF(K16="","",Плита!E10)</f>
        <v/>
      </c>
    </row>
    <row r="17" spans="1:15" x14ac:dyDescent="0.25">
      <c r="A17" s="48" t="str">
        <f>'Пленка 2'!B13</f>
        <v/>
      </c>
      <c r="B17" s="48" t="str">
        <f>IF(Расчет!P57=""," ",Расчет!C57)</f>
        <v xml:space="preserve"> </v>
      </c>
      <c r="C17" s="48"/>
      <c r="D17" s="47" t="str">
        <f>IF(Расчет!P57=""," ",Расчет!P57)</f>
        <v xml:space="preserve"> </v>
      </c>
      <c r="E17" s="47" t="str">
        <f>IF(Расчет!P57=""," ",Расчет!Q57)</f>
        <v xml:space="preserve"> </v>
      </c>
      <c r="F17" s="47" t="str">
        <f>IF(Расчет!P57=""," ",Расчет!R57)</f>
        <v xml:space="preserve"> </v>
      </c>
      <c r="G17" s="48" t="str">
        <f>IF(Расчет!P57=""," ",Расчет!V57)</f>
        <v xml:space="preserve"> </v>
      </c>
      <c r="H17" s="42" t="str">
        <f>IF(Расчет!P57=""," ",Расчет!S32)</f>
        <v xml:space="preserve"> </v>
      </c>
      <c r="I17" s="41" t="str">
        <f>IF(Расчет!P57=""," ",G17*F17*E17*D17/1000000000*H17)</f>
        <v xml:space="preserve"> </v>
      </c>
      <c r="J17" s="48"/>
      <c r="K17" s="42" t="str">
        <f>IF(Плита!A23="","",Плита!A23)</f>
        <v/>
      </c>
      <c r="L17" s="42" t="str">
        <f>IF(Плита!B23="","",Плита!B23)</f>
        <v/>
      </c>
      <c r="M17" s="42" t="str">
        <f>IF(Плита!C23="","",Плита!C23)</f>
        <v/>
      </c>
      <c r="N17" s="42" t="str">
        <f>IF(Плита!D23="","",Плита!D23)</f>
        <v/>
      </c>
      <c r="O17" s="42" t="str">
        <f>IF(K17="","",Плита!E11)</f>
        <v/>
      </c>
    </row>
    <row r="18" spans="1:15" x14ac:dyDescent="0.25">
      <c r="A18" s="48" t="str">
        <f>'Пленка 2'!B14</f>
        <v/>
      </c>
      <c r="B18" s="48" t="str">
        <f>IF(Расчет!P58=""," ",Расчет!C58)</f>
        <v xml:space="preserve"> </v>
      </c>
      <c r="C18" s="48"/>
      <c r="D18" s="47" t="str">
        <f>IF(Расчет!P58=""," ",Расчет!P58)</f>
        <v xml:space="preserve"> </v>
      </c>
      <c r="E18" s="47" t="str">
        <f>IF(Расчет!P58=""," ",Расчет!Q58)</f>
        <v xml:space="preserve"> </v>
      </c>
      <c r="F18" s="47" t="str">
        <f>IF(Расчет!P58=""," ",Расчет!R58)</f>
        <v xml:space="preserve"> </v>
      </c>
      <c r="G18" s="48" t="str">
        <f>IF(Расчет!P58=""," ",Расчет!V58)</f>
        <v xml:space="preserve"> </v>
      </c>
      <c r="H18" s="42" t="str">
        <f>IF(Расчет!P58=""," ",Расчет!S33)</f>
        <v xml:space="preserve"> </v>
      </c>
      <c r="I18" s="41" t="str">
        <f>IF(Расчет!P58=""," ",G18*F18*E18*D18/1000000000*H18)</f>
        <v xml:space="preserve"> </v>
      </c>
      <c r="J18" s="48"/>
      <c r="K18" s="42" t="str">
        <f>IF(Плита!A24="","",Плита!A24)</f>
        <v/>
      </c>
      <c r="L18" s="42" t="str">
        <f>IF(Плита!B24="","",Плита!B24)</f>
        <v/>
      </c>
      <c r="M18" s="42" t="str">
        <f>IF(Плита!C24="","",Плита!C24)</f>
        <v/>
      </c>
      <c r="N18" s="42" t="str">
        <f>IF(Плита!D24="","",Плита!D24)</f>
        <v/>
      </c>
      <c r="O18" s="42" t="str">
        <f>IF(K18="","",Плита!E12)</f>
        <v/>
      </c>
    </row>
    <row r="19" spans="1:15" x14ac:dyDescent="0.25">
      <c r="A19" s="48" t="str">
        <f>'Пленка 2'!B15</f>
        <v/>
      </c>
      <c r="B19" s="48" t="str">
        <f>IF(Расчет!P59=""," ",Расчет!C59)</f>
        <v xml:space="preserve"> </v>
      </c>
      <c r="C19" s="48"/>
      <c r="D19" s="47" t="str">
        <f>IF(Расчет!P59=""," ",Расчет!P59)</f>
        <v xml:space="preserve"> </v>
      </c>
      <c r="E19" s="47" t="str">
        <f>IF(Расчет!P59=""," ",Расчет!Q59)</f>
        <v xml:space="preserve"> </v>
      </c>
      <c r="F19" s="47" t="str">
        <f>IF(Расчет!P59=""," ",Расчет!R59)</f>
        <v xml:space="preserve"> </v>
      </c>
      <c r="G19" s="48" t="str">
        <f>IF(Расчет!P59=""," ",Расчет!V59)</f>
        <v xml:space="preserve"> </v>
      </c>
      <c r="H19" s="42" t="str">
        <f>IF(Расчет!P59=""," ",Расчет!S34)</f>
        <v xml:space="preserve"> </v>
      </c>
      <c r="I19" s="41" t="str">
        <f>IF(Расчет!P59=""," ",G19*F19*E19*D19/1000000000*H19)</f>
        <v xml:space="preserve"> </v>
      </c>
      <c r="J19" s="48"/>
      <c r="K19" s="42" t="str">
        <f>IF(Плита!A25="","",Плита!A25)</f>
        <v/>
      </c>
      <c r="L19" s="42" t="str">
        <f>IF(Плита!B25="","",Плита!B25)</f>
        <v/>
      </c>
      <c r="M19" s="42" t="str">
        <f>IF(Плита!C25="","",Плита!C25)</f>
        <v/>
      </c>
      <c r="N19" s="42" t="str">
        <f>IF(Плита!D25="","",Плита!D25)</f>
        <v/>
      </c>
      <c r="O19" s="42" t="str">
        <f>IF(K19="","",Плита!E13)</f>
        <v/>
      </c>
    </row>
    <row r="20" spans="1:15" x14ac:dyDescent="0.25">
      <c r="A20" s="48" t="str">
        <f>'Пленка 2'!B16</f>
        <v/>
      </c>
      <c r="B20" s="48" t="str">
        <f>IF(Расчет!P60=""," ",Расчет!C60)</f>
        <v xml:space="preserve"> </v>
      </c>
      <c r="C20" s="48"/>
      <c r="D20" s="47" t="str">
        <f>IF(Расчет!P60=""," ",Расчет!P60)</f>
        <v xml:space="preserve"> </v>
      </c>
      <c r="E20" s="47" t="str">
        <f>IF(Расчет!P60=""," ",Расчет!Q60)</f>
        <v xml:space="preserve"> </v>
      </c>
      <c r="F20" s="47" t="str">
        <f>IF(Расчет!P60=""," ",Расчет!R60)</f>
        <v xml:space="preserve"> </v>
      </c>
      <c r="G20" s="48" t="str">
        <f>IF(Расчет!P60=""," ",Расчет!V60)</f>
        <v xml:space="preserve"> </v>
      </c>
      <c r="H20" s="42" t="str">
        <f>IF(Расчет!P60=""," ",Расчет!S35)</f>
        <v xml:space="preserve"> </v>
      </c>
      <c r="I20" s="41" t="str">
        <f>IF(Расчет!P60=""," ",G20*F20*E20*D20/1000000000*H20)</f>
        <v xml:space="preserve"> </v>
      </c>
      <c r="J20" s="48"/>
      <c r="K20" s="139" t="s">
        <v>62</v>
      </c>
      <c r="L20" s="140"/>
      <c r="M20" s="140"/>
      <c r="N20" s="140"/>
      <c r="O20" s="141"/>
    </row>
    <row r="21" spans="1:15" x14ac:dyDescent="0.25">
      <c r="A21" s="48" t="str">
        <f>'Пленка 2'!B17</f>
        <v/>
      </c>
      <c r="B21" s="48" t="str">
        <f>IF(Расчет!P61=""," ",Расчет!C61)</f>
        <v xml:space="preserve"> </v>
      </c>
      <c r="C21" s="48"/>
      <c r="D21" s="47" t="str">
        <f>IF(Расчет!P61=""," ",Расчет!P61)</f>
        <v xml:space="preserve"> </v>
      </c>
      <c r="E21" s="47" t="str">
        <f>IF(Расчет!P61=""," ",Расчет!Q61)</f>
        <v xml:space="preserve"> </v>
      </c>
      <c r="F21" s="47" t="str">
        <f>IF(Расчет!P61=""," ",Расчет!R61)</f>
        <v xml:space="preserve"> </v>
      </c>
      <c r="G21" s="48" t="str">
        <f>IF(Расчет!P61=""," ",Расчет!V61)</f>
        <v xml:space="preserve"> </v>
      </c>
      <c r="H21" s="42" t="str">
        <f>IF(Расчет!P61=""," ",Расчет!S36)</f>
        <v xml:space="preserve"> </v>
      </c>
      <c r="I21" s="41" t="str">
        <f>IF(Расчет!P61=""," ",G21*F21*E21*D21/1000000000*H21)</f>
        <v xml:space="preserve"> </v>
      </c>
      <c r="J21" s="48"/>
      <c r="K21" s="42" t="str">
        <f>IF(Плита!F14="","",Плита!F2)</f>
        <v/>
      </c>
      <c r="L21" s="42" t="str">
        <f>IF(Плита!G14="","",Плита!G2)</f>
        <v/>
      </c>
      <c r="M21" s="42" t="str">
        <f>IF(Плита!H14="","",Плита!H2)</f>
        <v/>
      </c>
      <c r="N21" s="42" t="str">
        <f>IF(Плита!I14="","",Плита!I2)</f>
        <v/>
      </c>
      <c r="O21" s="42" t="str">
        <f>IF(K21="","",Плита!J2)</f>
        <v/>
      </c>
    </row>
    <row r="22" spans="1:15" x14ac:dyDescent="0.25">
      <c r="A22" s="48" t="str">
        <f>'Пленка 2'!B18</f>
        <v/>
      </c>
      <c r="B22" s="48" t="str">
        <f>IF(Расчет!P62=""," ",Расчет!C62)</f>
        <v xml:space="preserve"> </v>
      </c>
      <c r="C22" s="48"/>
      <c r="D22" s="47" t="str">
        <f>IF(Расчет!P62=""," ",Расчет!P62)</f>
        <v xml:space="preserve"> </v>
      </c>
      <c r="E22" s="47" t="str">
        <f>IF(Расчет!P62=""," ",Расчет!Q62)</f>
        <v xml:space="preserve"> </v>
      </c>
      <c r="F22" s="47" t="str">
        <f>IF(Расчет!P62=""," ",Расчет!R62)</f>
        <v xml:space="preserve"> </v>
      </c>
      <c r="G22" s="48" t="str">
        <f>IF(Расчет!P62=""," ",Расчет!V62)</f>
        <v xml:space="preserve"> </v>
      </c>
      <c r="H22" s="42" t="str">
        <f>IF(Расчет!P62=""," ",Расчет!S37)</f>
        <v xml:space="preserve"> </v>
      </c>
      <c r="I22" s="41" t="str">
        <f>IF(Расчет!P62=""," ",G22*F22*E22*D22/1000000000*H22)</f>
        <v xml:space="preserve"> </v>
      </c>
      <c r="J22" s="48"/>
      <c r="K22" s="42" t="str">
        <f>IF(Плита!F15="","",Плита!F3)</f>
        <v/>
      </c>
      <c r="L22" s="42" t="str">
        <f>IF(Плита!G15="","",Плита!G3)</f>
        <v/>
      </c>
      <c r="M22" s="42" t="str">
        <f>IF(Плита!H15="","",Плита!H3)</f>
        <v/>
      </c>
      <c r="N22" s="42" t="str">
        <f>IF(Плита!I15="","",Плита!I3)</f>
        <v/>
      </c>
      <c r="O22" s="42" t="str">
        <f>IF(K22="","",Плита!J3)</f>
        <v/>
      </c>
    </row>
    <row r="23" spans="1:15" x14ac:dyDescent="0.25">
      <c r="A23" s="48" t="str">
        <f>'Пленка 2'!B19</f>
        <v/>
      </c>
      <c r="B23" s="48" t="str">
        <f>IF(Расчет!P63=""," ",Расчет!C63)</f>
        <v xml:space="preserve"> </v>
      </c>
      <c r="C23" s="48"/>
      <c r="D23" s="47" t="str">
        <f>IF(Расчет!P63=""," ",Расчет!P63)</f>
        <v xml:space="preserve"> </v>
      </c>
      <c r="E23" s="47" t="str">
        <f>IF(Расчет!P63=""," ",Расчет!Q63)</f>
        <v xml:space="preserve"> </v>
      </c>
      <c r="F23" s="47" t="str">
        <f>IF(Расчет!P63=""," ",Расчет!R63)</f>
        <v xml:space="preserve"> </v>
      </c>
      <c r="G23" s="48" t="str">
        <f>IF(Расчет!P63=""," ",Расчет!V63)</f>
        <v xml:space="preserve"> </v>
      </c>
      <c r="H23" s="42" t="str">
        <f>IF(Расчет!P63=""," ",Расчет!S38)</f>
        <v xml:space="preserve"> </v>
      </c>
      <c r="I23" s="41" t="str">
        <f>IF(Расчет!P63=""," ",G23*F23*E23*D23/1000000000*H23)</f>
        <v xml:space="preserve"> </v>
      </c>
      <c r="J23" s="48"/>
      <c r="K23" s="42" t="str">
        <f>IF(Плита!F16="","",Плита!F4)</f>
        <v/>
      </c>
      <c r="L23" s="42" t="str">
        <f>IF(Плита!G16="","",Плита!G4)</f>
        <v/>
      </c>
      <c r="M23" s="42" t="str">
        <f>IF(Плита!H16="","",Плита!H4)</f>
        <v/>
      </c>
      <c r="N23" s="42" t="str">
        <f>IF(Плита!I16="","",Плита!I4)</f>
        <v/>
      </c>
      <c r="O23" s="42" t="str">
        <f>IF(K23="","",Плита!J4)</f>
        <v/>
      </c>
    </row>
    <row r="24" spans="1:15" x14ac:dyDescent="0.25">
      <c r="A24" s="48" t="str">
        <f>'Пленка 2'!B20</f>
        <v/>
      </c>
      <c r="B24" s="48" t="str">
        <f>IF(Расчет!P64=""," ",Расчет!C64)</f>
        <v xml:space="preserve"> </v>
      </c>
      <c r="C24" s="48"/>
      <c r="D24" s="47" t="str">
        <f>IF(Расчет!P64=""," ",Расчет!P64)</f>
        <v xml:space="preserve"> </v>
      </c>
      <c r="E24" s="47" t="str">
        <f>IF(Расчет!P64=""," ",Расчет!Q64)</f>
        <v xml:space="preserve"> </v>
      </c>
      <c r="F24" s="47" t="str">
        <f>IF(Расчет!P64=""," ",Расчет!R64)</f>
        <v xml:space="preserve"> </v>
      </c>
      <c r="G24" s="48" t="str">
        <f>IF(Расчет!P64=""," ",Расчет!V64)</f>
        <v xml:space="preserve"> </v>
      </c>
      <c r="H24" s="42" t="str">
        <f>IF(Расчет!P64=""," ",Расчет!S39)</f>
        <v xml:space="preserve"> </v>
      </c>
      <c r="I24" s="41" t="str">
        <f>IF(Расчет!P64=""," ",G24*F24*E24*D24/1000000000*H24)</f>
        <v xml:space="preserve"> </v>
      </c>
      <c r="J24" s="48"/>
      <c r="K24" s="42" t="str">
        <f>IF(Плита!F17="","",Плита!F5)</f>
        <v/>
      </c>
      <c r="L24" s="42" t="str">
        <f>IF(Плита!G17="","",Плита!G5)</f>
        <v/>
      </c>
      <c r="M24" s="42" t="str">
        <f>IF(Плита!H17="","",Плита!H5)</f>
        <v/>
      </c>
      <c r="N24" s="42" t="str">
        <f>IF(Плита!I17="","",Плита!I5)</f>
        <v/>
      </c>
      <c r="O24" s="42" t="str">
        <f>IF(K24="","",Плита!J5)</f>
        <v/>
      </c>
    </row>
    <row r="25" spans="1:15" x14ac:dyDescent="0.25">
      <c r="A25" s="48" t="str">
        <f>'Пленка 2'!B21</f>
        <v/>
      </c>
      <c r="B25" s="48" t="str">
        <f>IF(Расчет!P65=""," ",Расчет!C65)</f>
        <v xml:space="preserve"> </v>
      </c>
      <c r="C25" s="48"/>
      <c r="D25" s="47" t="str">
        <f>IF(Расчет!P65=""," ",Расчет!P65)</f>
        <v xml:space="preserve"> </v>
      </c>
      <c r="E25" s="47" t="str">
        <f>IF(Расчет!P65=""," ",Расчет!Q65)</f>
        <v xml:space="preserve"> </v>
      </c>
      <c r="F25" s="47" t="str">
        <f>IF(Расчет!P65=""," ",Расчет!R65)</f>
        <v xml:space="preserve"> </v>
      </c>
      <c r="G25" s="48" t="str">
        <f>IF(Расчет!P65=""," ",Расчет!V65)</f>
        <v xml:space="preserve"> </v>
      </c>
      <c r="H25" s="42" t="str">
        <f>IF(Расчет!P65=""," ",Расчет!S40)</f>
        <v xml:space="preserve"> </v>
      </c>
      <c r="I25" s="41" t="str">
        <f>IF(Расчет!P65=""," ",G25*F25*E25*D25/1000000000*H25)</f>
        <v xml:space="preserve"> </v>
      </c>
      <c r="J25" s="48"/>
      <c r="K25" s="42" t="str">
        <f>IF(Плита!F18="","",Плита!F6)</f>
        <v/>
      </c>
      <c r="L25" s="42" t="str">
        <f>IF(Плита!G18="","",Плита!G6)</f>
        <v/>
      </c>
      <c r="M25" s="42" t="str">
        <f>IF(Плита!H18="","",Плита!H6)</f>
        <v/>
      </c>
      <c r="N25" s="42" t="str">
        <f>IF(Плита!I18="","",Плита!I6)</f>
        <v/>
      </c>
      <c r="O25" s="42" t="str">
        <f>IF(K25="","",Плита!J6)</f>
        <v/>
      </c>
    </row>
    <row r="26" spans="1:15" x14ac:dyDescent="0.25">
      <c r="A26" s="48" t="str">
        <f>'Пленка 2'!B22</f>
        <v/>
      </c>
      <c r="B26" s="48" t="str">
        <f>IF(Расчет!P66=""," ",Расчет!C66)</f>
        <v xml:space="preserve"> </v>
      </c>
      <c r="C26" s="48"/>
      <c r="D26" s="47" t="str">
        <f>IF(Расчет!P66=""," ",Расчет!P66)</f>
        <v xml:space="preserve"> </v>
      </c>
      <c r="E26" s="47" t="str">
        <f>IF(Расчет!P66=""," ",Расчет!Q66)</f>
        <v xml:space="preserve"> </v>
      </c>
      <c r="F26" s="47" t="str">
        <f>IF(Расчет!P66=""," ",Расчет!R66)</f>
        <v xml:space="preserve"> </v>
      </c>
      <c r="G26" s="48" t="str">
        <f>IF(Расчет!P66=""," ",Расчет!V66)</f>
        <v xml:space="preserve"> </v>
      </c>
      <c r="H26" s="42" t="str">
        <f>IF(Расчет!P66=""," ",Расчет!S41)</f>
        <v xml:space="preserve"> </v>
      </c>
      <c r="I26" s="41" t="str">
        <f>IF(Расчет!P66=""," ",G26*F26*E26*D26/1000000000*H26)</f>
        <v xml:space="preserve"> </v>
      </c>
      <c r="J26" s="48"/>
      <c r="K26" s="42" t="str">
        <f>IF(Плита!F19="","",Плита!F7)</f>
        <v/>
      </c>
      <c r="L26" s="42" t="str">
        <f>IF(Плита!G19="","",Плита!G7)</f>
        <v/>
      </c>
      <c r="M26" s="42" t="str">
        <f>IF(Плита!H19="","",Плита!H7)</f>
        <v/>
      </c>
      <c r="N26" s="42" t="str">
        <f>IF(Плита!I19="","",Плита!I7)</f>
        <v/>
      </c>
      <c r="O26" s="42" t="str">
        <f>IF(K26="","",Плита!J7)</f>
        <v/>
      </c>
    </row>
    <row r="27" spans="1:15" x14ac:dyDescent="0.25">
      <c r="A27" s="48" t="str">
        <f>'Пленка 2'!B23</f>
        <v/>
      </c>
      <c r="B27" s="48" t="str">
        <f>IF(Расчет!P67=""," ",Расчет!C67)</f>
        <v xml:space="preserve"> </v>
      </c>
      <c r="C27" s="48"/>
      <c r="D27" s="47" t="str">
        <f>IF(Расчет!P67=""," ",Расчет!P67)</f>
        <v xml:space="preserve"> </v>
      </c>
      <c r="E27" s="47" t="str">
        <f>IF(Расчет!P67=""," ",Расчет!Q67)</f>
        <v xml:space="preserve"> </v>
      </c>
      <c r="F27" s="47" t="str">
        <f>IF(Расчет!P67=""," ",Расчет!R67)</f>
        <v xml:space="preserve"> </v>
      </c>
      <c r="G27" s="48" t="str">
        <f>IF(Расчет!P67=""," ",Расчет!V67)</f>
        <v xml:space="preserve"> </v>
      </c>
      <c r="H27" s="42" t="str">
        <f>IF(Расчет!P67=""," ",Расчет!S42)</f>
        <v xml:space="preserve"> </v>
      </c>
      <c r="I27" s="41" t="str">
        <f>IF(Расчет!P67=""," ",G27*F27*E27*D27/1000000000*H27)</f>
        <v xml:space="preserve"> </v>
      </c>
      <c r="J27" s="48"/>
      <c r="K27" s="42" t="str">
        <f>IF(Плита!F20="","",Плита!F8)</f>
        <v/>
      </c>
      <c r="L27" s="42" t="str">
        <f>IF(Плита!G20="","",Плита!G8)</f>
        <v/>
      </c>
      <c r="M27" s="42" t="str">
        <f>IF(Плита!H20="","",Плита!H8)</f>
        <v/>
      </c>
      <c r="N27" s="42" t="str">
        <f>IF(Плита!I20="","",Плита!I8)</f>
        <v/>
      </c>
      <c r="O27" s="42" t="str">
        <f>IF(K27="","",Плита!J8)</f>
        <v/>
      </c>
    </row>
    <row r="28" spans="1:15" x14ac:dyDescent="0.25">
      <c r="A28" s="48" t="str">
        <f>'Пленка 2'!B24</f>
        <v/>
      </c>
      <c r="B28" s="48" t="str">
        <f>IF(Расчет!P68=""," ",Расчет!C68)</f>
        <v xml:space="preserve"> </v>
      </c>
      <c r="C28" s="48"/>
      <c r="D28" s="47" t="str">
        <f>IF(Расчет!P68=""," ",Расчет!P68)</f>
        <v xml:space="preserve"> </v>
      </c>
      <c r="E28" s="47" t="str">
        <f>IF(Расчет!P68=""," ",Расчет!Q68)</f>
        <v xml:space="preserve"> </v>
      </c>
      <c r="F28" s="47" t="str">
        <f>IF(Расчет!P68=""," ",Расчет!R68)</f>
        <v xml:space="preserve"> </v>
      </c>
      <c r="G28" s="48" t="str">
        <f>IF(Расчет!P68=""," ",Расчет!V68)</f>
        <v xml:space="preserve"> </v>
      </c>
      <c r="H28" s="42" t="str">
        <f>IF(Расчет!P68=""," ",Расчет!S43)</f>
        <v xml:space="preserve"> </v>
      </c>
      <c r="I28" s="41" t="str">
        <f>IF(Расчет!P68=""," ",G28*F28*E28*D28/1000000000*H28)</f>
        <v xml:space="preserve"> </v>
      </c>
      <c r="J28" s="48"/>
      <c r="K28" s="42" t="str">
        <f>IF(Плита!F21="","",Плита!F9)</f>
        <v/>
      </c>
      <c r="L28" s="42" t="str">
        <f>IF(Плита!G21="","",Плита!G9)</f>
        <v/>
      </c>
      <c r="M28" s="42" t="str">
        <f>IF(Плита!H21="","",Плита!H9)</f>
        <v/>
      </c>
      <c r="N28" s="42" t="str">
        <f>IF(Плита!I21="","",Плита!I9)</f>
        <v/>
      </c>
      <c r="O28" s="42" t="str">
        <f>IF(K28="","",Плита!J9)</f>
        <v/>
      </c>
    </row>
    <row r="29" spans="1:15" x14ac:dyDescent="0.25">
      <c r="A29" s="48" t="str">
        <f>'Пленка 2'!B25</f>
        <v/>
      </c>
      <c r="B29" s="48" t="str">
        <f>IF(Расчет!P69=""," ",Расчет!C69)</f>
        <v xml:space="preserve"> </v>
      </c>
      <c r="C29" s="48"/>
      <c r="D29" s="47" t="str">
        <f>IF(Расчет!P69=""," ",Расчет!P69)</f>
        <v xml:space="preserve"> </v>
      </c>
      <c r="E29" s="47" t="str">
        <f>IF(Расчет!P69=""," ",Расчет!Q69)</f>
        <v xml:space="preserve"> </v>
      </c>
      <c r="F29" s="47" t="str">
        <f>IF(Расчет!P69=""," ",Расчет!R69)</f>
        <v xml:space="preserve"> </v>
      </c>
      <c r="G29" s="48" t="str">
        <f>IF(Расчет!P69=""," ",Расчет!V69)</f>
        <v xml:space="preserve"> </v>
      </c>
      <c r="H29" s="42" t="str">
        <f>IF(Расчет!P69=""," ",Расчет!S44)</f>
        <v xml:space="preserve"> </v>
      </c>
      <c r="I29" s="41" t="str">
        <f>IF(Расчет!P69=""," ",G29*F29*E29*D29/1000000000*H29)</f>
        <v xml:space="preserve"> </v>
      </c>
      <c r="J29" s="48"/>
      <c r="K29" s="42" t="str">
        <f>IF(Плита!F22="","",Плита!F10)</f>
        <v/>
      </c>
      <c r="L29" s="42" t="str">
        <f>IF(Плита!G22="","",Плита!G10)</f>
        <v/>
      </c>
      <c r="M29" s="42" t="str">
        <f>IF(Плита!H22="","",Плита!H10)</f>
        <v/>
      </c>
      <c r="N29" s="42" t="str">
        <f>IF(Плита!I22="","",Плита!I10)</f>
        <v/>
      </c>
      <c r="O29" s="42" t="str">
        <f>IF(K29="","",Плита!J10)</f>
        <v/>
      </c>
    </row>
    <row r="30" spans="1:15" x14ac:dyDescent="0.25">
      <c r="A30" s="48" t="str">
        <f>'Пленка 2'!B26</f>
        <v/>
      </c>
      <c r="B30" s="48" t="str">
        <f>IF(Расчет!P70=""," ",Расчет!C70)</f>
        <v xml:space="preserve"> </v>
      </c>
      <c r="C30" s="48"/>
      <c r="D30" s="47" t="str">
        <f>IF(Расчет!P70=""," ",Расчет!P70)</f>
        <v xml:space="preserve"> </v>
      </c>
      <c r="E30" s="47" t="str">
        <f>IF(Расчет!P70=""," ",Расчет!Q70)</f>
        <v xml:space="preserve"> </v>
      </c>
      <c r="F30" s="47" t="str">
        <f>IF(Расчет!P70=""," ",Расчет!R70)</f>
        <v xml:space="preserve"> </v>
      </c>
      <c r="G30" s="48" t="str">
        <f>IF(Расчет!P70=""," ",Расчет!V70)</f>
        <v xml:space="preserve"> </v>
      </c>
      <c r="H30" s="42" t="str">
        <f>IF(Расчет!P70=""," ",Расчет!S45)</f>
        <v xml:space="preserve"> </v>
      </c>
      <c r="I30" s="41" t="str">
        <f>IF(Расчет!P70=""," ",G30*F30*E30*D30/1000000000*H30)</f>
        <v xml:space="preserve"> </v>
      </c>
      <c r="J30" s="48"/>
      <c r="K30" s="42" t="str">
        <f>IF(Плита!F23="","",Плита!F11)</f>
        <v/>
      </c>
      <c r="L30" s="42" t="str">
        <f>IF(Плита!G23="","",Плита!G11)</f>
        <v/>
      </c>
      <c r="M30" s="42" t="str">
        <f>IF(Плита!H23="","",Плита!H11)</f>
        <v/>
      </c>
      <c r="N30" s="42" t="str">
        <f>IF(Плита!I23="","",Плита!I11)</f>
        <v/>
      </c>
      <c r="O30" s="42" t="str">
        <f>IF(K30="","",Плита!J11)</f>
        <v/>
      </c>
    </row>
    <row r="31" spans="1:15" ht="16.5" thickBot="1" x14ac:dyDescent="0.3">
      <c r="A31" s="48" t="str">
        <f>'Пленка 2'!B27</f>
        <v/>
      </c>
      <c r="B31" s="48" t="str">
        <f>IF(Расчет!P71=""," ",Расчет!C71)</f>
        <v xml:space="preserve"> </v>
      </c>
      <c r="C31" s="48"/>
      <c r="D31" s="47" t="str">
        <f>IF(Расчет!P71=""," ",Расчет!P71)</f>
        <v xml:space="preserve"> </v>
      </c>
      <c r="E31" s="47" t="str">
        <f>IF(Расчет!P71=""," ",Расчет!Q71)</f>
        <v xml:space="preserve"> </v>
      </c>
      <c r="F31" s="47" t="str">
        <f>IF(Расчет!P71=""," ",Расчет!R71)</f>
        <v xml:space="preserve"> </v>
      </c>
      <c r="G31" s="48" t="str">
        <f>IF(Расчет!P71=""," ",Расчет!V71)</f>
        <v xml:space="preserve"> </v>
      </c>
      <c r="H31" s="42" t="str">
        <f>IF(Расчет!P71=""," ",Расчет!S46)</f>
        <v xml:space="preserve"> </v>
      </c>
      <c r="I31" s="41" t="str">
        <f>IF(Расчет!P71=""," ",G31*F31*E31*D31/1000000000*H31)</f>
        <v xml:space="preserve"> </v>
      </c>
      <c r="J31" s="48"/>
      <c r="K31" s="42" t="str">
        <f>IF(Плита!F24="","",Плита!F12)</f>
        <v/>
      </c>
      <c r="L31" s="42" t="str">
        <f>IF(Плита!G24="","",Плита!G12)</f>
        <v/>
      </c>
      <c r="M31" s="42" t="str">
        <f>IF(Плита!H24="","",Плита!H12)</f>
        <v/>
      </c>
      <c r="N31" s="42" t="str">
        <f>IF(Плита!I24="","",Плита!I12)</f>
        <v/>
      </c>
      <c r="O31" s="42" t="str">
        <f>IF(K31="","",Плита!J12)</f>
        <v/>
      </c>
    </row>
    <row r="32" spans="1:15" ht="16.5" thickBot="1" x14ac:dyDescent="0.3">
      <c r="A32" s="57"/>
      <c r="B32" s="57"/>
      <c r="C32" s="57"/>
      <c r="D32" s="57"/>
      <c r="E32" s="57"/>
      <c r="F32" s="57"/>
      <c r="G32" s="56"/>
      <c r="H32" s="55" t="s">
        <v>41</v>
      </c>
      <c r="I32" s="54" t="str">
        <f>IF('[1]пленка, уголки, пластинки'!I27=0," ",SUM(I7:I31)+SUM(Пачки!I7:I31))</f>
        <v xml:space="preserve"> </v>
      </c>
      <c r="J32" s="48" t="str">
        <f>IF([1]плита!K25=0," ",[1]плита!K25)</f>
        <v xml:space="preserve"> </v>
      </c>
      <c r="K32" s="42" t="str">
        <f>IF(Плита!F25="","",Плита!F13)</f>
        <v/>
      </c>
      <c r="L32" s="42" t="str">
        <f>IF(Плита!G25="","",Плита!G13)</f>
        <v/>
      </c>
      <c r="M32" s="42" t="str">
        <f>IF(Плита!H25="","",Плита!H13)</f>
        <v/>
      </c>
      <c r="N32" s="42" t="str">
        <f>IF(Плита!I25="","",Плита!I13)</f>
        <v/>
      </c>
      <c r="O32" s="42" t="str">
        <f>IF(K32="","",Плита!J13)</f>
        <v/>
      </c>
    </row>
    <row r="33" spans="1:15" ht="13.5" customHeight="1" thickBot="1" x14ac:dyDescent="0.3">
      <c r="A33" s="132" t="s">
        <v>61</v>
      </c>
      <c r="B33" s="132"/>
      <c r="C33" s="132"/>
      <c r="D33" s="132"/>
      <c r="E33" s="132"/>
      <c r="F33" s="132"/>
      <c r="G33" s="132"/>
      <c r="H33" s="108"/>
      <c r="K33" s="142" t="s">
        <v>60</v>
      </c>
      <c r="L33" s="143"/>
      <c r="M33" s="144"/>
      <c r="N33" s="53" t="str">
        <f>IF(K8="","",(SUM(O8:O19)+SUM(Пачки!O8:O19)))</f>
        <v/>
      </c>
      <c r="O33" s="52" t="str">
        <f>IF(K21="","",(SUM(O21:O32)+SUM(Пачки!O21:O32)))</f>
        <v/>
      </c>
    </row>
  </sheetData>
  <mergeCells count="17">
    <mergeCell ref="A33:H33"/>
    <mergeCell ref="I5:I6"/>
    <mergeCell ref="J5:J6"/>
    <mergeCell ref="K7:O7"/>
    <mergeCell ref="K20:O20"/>
    <mergeCell ref="K33:M33"/>
    <mergeCell ref="A1:O1"/>
    <mergeCell ref="A2:O2"/>
    <mergeCell ref="A3:O3"/>
    <mergeCell ref="A4:O4"/>
    <mergeCell ref="A5:A6"/>
    <mergeCell ref="B5:B6"/>
    <mergeCell ref="C5:C6"/>
    <mergeCell ref="D5:F5"/>
    <mergeCell ref="G5:G6"/>
    <mergeCell ref="H5:H6"/>
    <mergeCell ref="K5:O5"/>
  </mergeCells>
  <pageMargins left="0.19685039370078741" right="0.70866141732283472" top="0.15748031496062992" bottom="0.74803149606299213" header="0.31496062992125984" footer="0.31496062992125984"/>
  <pageSetup paperSize="9" scale="85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7" sqref="A7"/>
    </sheetView>
  </sheetViews>
  <sheetFormatPr defaultRowHeight="15.75" x14ac:dyDescent="0.25"/>
  <cols>
    <col min="1" max="15" width="10.7109375" style="10" customWidth="1"/>
    <col min="16" max="16384" width="9.140625" style="10"/>
  </cols>
  <sheetData>
    <row r="1" spans="1:15" x14ac:dyDescent="0.25">
      <c r="A1" s="122" t="s">
        <v>74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x14ac:dyDescent="0.25">
      <c r="A2" s="122" t="s">
        <v>73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5.75" customHeight="1" x14ac:dyDescent="0.3">
      <c r="A3" s="123" t="s">
        <v>72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 ht="16.5" thickBot="1" x14ac:dyDescent="0.3">
      <c r="A4" s="124" t="str">
        <f>Расчет!AC22</f>
        <v>Дата/Data__11.02.20______№ смены/# shift____2_____ Ф.И.О. Оператора/operator_______Комков И.А.___________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34.5" customHeight="1" x14ac:dyDescent="0.25">
      <c r="A5" s="125" t="s">
        <v>71</v>
      </c>
      <c r="B5" s="127" t="s">
        <v>57</v>
      </c>
      <c r="C5" s="127" t="s">
        <v>56</v>
      </c>
      <c r="D5" s="129" t="s">
        <v>70</v>
      </c>
      <c r="E5" s="130"/>
      <c r="F5" s="131"/>
      <c r="G5" s="127" t="s">
        <v>69</v>
      </c>
      <c r="H5" s="127" t="s">
        <v>68</v>
      </c>
      <c r="I5" s="127" t="s">
        <v>53</v>
      </c>
      <c r="J5" s="127" t="s">
        <v>67</v>
      </c>
      <c r="K5" s="133" t="s">
        <v>66</v>
      </c>
      <c r="L5" s="134"/>
      <c r="M5" s="134"/>
      <c r="N5" s="134"/>
      <c r="O5" s="135"/>
    </row>
    <row r="6" spans="1:15" ht="108.75" customHeight="1" thickBot="1" x14ac:dyDescent="0.3">
      <c r="A6" s="126"/>
      <c r="B6" s="128"/>
      <c r="C6" s="128"/>
      <c r="D6" s="51" t="s">
        <v>46</v>
      </c>
      <c r="E6" s="51" t="s">
        <v>45</v>
      </c>
      <c r="F6" s="51" t="s">
        <v>44</v>
      </c>
      <c r="G6" s="128"/>
      <c r="H6" s="128"/>
      <c r="I6" s="128"/>
      <c r="J6" s="128"/>
      <c r="K6" s="51" t="s">
        <v>46</v>
      </c>
      <c r="L6" s="51" t="s">
        <v>45</v>
      </c>
      <c r="M6" s="51" t="s">
        <v>44</v>
      </c>
      <c r="N6" s="50" t="s">
        <v>65</v>
      </c>
      <c r="O6" s="49" t="s">
        <v>64</v>
      </c>
    </row>
    <row r="7" spans="1:15" x14ac:dyDescent="0.25">
      <c r="A7" s="48" t="str">
        <f>Пленка!B33</f>
        <v/>
      </c>
      <c r="B7" s="48" t="str">
        <f>IF(Расчет!P47=""," ",Расчет!C47)</f>
        <v xml:space="preserve"> </v>
      </c>
      <c r="C7" s="48"/>
      <c r="D7" s="47" t="str">
        <f>IF(Расчет!P47=""," ",Расчет!P47)</f>
        <v xml:space="preserve"> </v>
      </c>
      <c r="E7" s="47" t="str">
        <f>IF(Расчет!P47=""," ",Расчет!Q47)</f>
        <v xml:space="preserve"> </v>
      </c>
      <c r="F7" s="47" t="str">
        <f>IF(Расчет!P47=""," ",Расчет!R47)</f>
        <v xml:space="preserve"> </v>
      </c>
      <c r="G7" s="48" t="str">
        <f>IF(Расчет!P47=""," ",Расчет!V47)</f>
        <v xml:space="preserve"> </v>
      </c>
      <c r="H7" s="42" t="str">
        <f>IF(Расчет!P47=""," ",Расчет!S22)</f>
        <v xml:space="preserve"> </v>
      </c>
      <c r="I7" s="41" t="str">
        <f>IF(Расчет!P47=""," ",G7*F7*E7*D7/1000000000*H7)</f>
        <v xml:space="preserve"> </v>
      </c>
      <c r="J7" s="48"/>
      <c r="K7" s="136" t="s">
        <v>63</v>
      </c>
      <c r="L7" s="137"/>
      <c r="M7" s="137"/>
      <c r="N7" s="137"/>
      <c r="O7" s="138"/>
    </row>
    <row r="8" spans="1:15" x14ac:dyDescent="0.25">
      <c r="A8" s="48" t="str">
        <f>Пленка!B34</f>
        <v/>
      </c>
      <c r="B8" s="48" t="str">
        <f>IF(Расчет!P48=""," ",Расчет!C48)</f>
        <v xml:space="preserve"> </v>
      </c>
      <c r="C8" s="48"/>
      <c r="D8" s="47" t="str">
        <f>IF(Расчет!P48=""," ",Расчет!P48)</f>
        <v xml:space="preserve"> </v>
      </c>
      <c r="E8" s="47" t="str">
        <f>IF(Расчет!P48=""," ",Расчет!Q48)</f>
        <v xml:space="preserve"> </v>
      </c>
      <c r="F8" s="47" t="str">
        <f>IF(Расчет!P48=""," ",Расчет!R48)</f>
        <v xml:space="preserve"> </v>
      </c>
      <c r="G8" s="48" t="str">
        <f>IF(Расчет!P48=""," ",Расчет!V48)</f>
        <v xml:space="preserve"> </v>
      </c>
      <c r="H8" s="42" t="str">
        <f>IF(Расчет!P48=""," ",Расчет!S23)</f>
        <v xml:space="preserve"> </v>
      </c>
      <c r="I8" s="41" t="str">
        <f>IF(Расчет!P48=""," ",G8*F8*E8*D8/1000000000*H8)</f>
        <v xml:space="preserve"> </v>
      </c>
      <c r="J8" s="48"/>
      <c r="K8" s="42" t="str">
        <f>IF(Плита!A14="","",Плита!A14)</f>
        <v/>
      </c>
      <c r="L8" s="42" t="str">
        <f>IF(Плита!B14="","",Плита!B14)</f>
        <v/>
      </c>
      <c r="M8" s="42" t="str">
        <f>IF(Плита!C14="","",Плита!C14)</f>
        <v/>
      </c>
      <c r="N8" s="42" t="str">
        <f>IF(Плита!D14="","",Плита!D14)</f>
        <v/>
      </c>
      <c r="O8" s="42" t="str">
        <f>IF(K8="","",Плита!E2)</f>
        <v/>
      </c>
    </row>
    <row r="9" spans="1:15" x14ac:dyDescent="0.25">
      <c r="A9" s="48" t="str">
        <f>Пленка!B35</f>
        <v/>
      </c>
      <c r="B9" s="48" t="str">
        <f>IF(Расчет!P49=""," ",Расчет!C49)</f>
        <v xml:space="preserve"> </v>
      </c>
      <c r="C9" s="48"/>
      <c r="D9" s="47" t="str">
        <f>IF(Расчет!P49=""," ",Расчет!P49)</f>
        <v xml:space="preserve"> </v>
      </c>
      <c r="E9" s="47" t="str">
        <f>IF(Расчет!P49=""," ",Расчет!Q49)</f>
        <v xml:space="preserve"> </v>
      </c>
      <c r="F9" s="47" t="str">
        <f>IF(Расчет!P49=""," ",Расчет!R49)</f>
        <v xml:space="preserve"> </v>
      </c>
      <c r="G9" s="48" t="str">
        <f>IF(Расчет!P49=""," ",Расчет!V49)</f>
        <v xml:space="preserve"> </v>
      </c>
      <c r="H9" s="42" t="str">
        <f>IF(Расчет!P49=""," ",Расчет!S24)</f>
        <v xml:space="preserve"> </v>
      </c>
      <c r="I9" s="41" t="str">
        <f>IF(Расчет!P49=""," ",G9*F9*E9*D9/1000000000*H9)</f>
        <v xml:space="preserve"> </v>
      </c>
      <c r="J9" s="48"/>
      <c r="K9" s="42" t="str">
        <f>IF(Плита!A15="","",Плита!A15)</f>
        <v/>
      </c>
      <c r="L9" s="42" t="str">
        <f>IF(Плита!B15="","",Плита!B15)</f>
        <v/>
      </c>
      <c r="M9" s="42" t="str">
        <f>IF(Плита!C15="","",Плита!C15)</f>
        <v/>
      </c>
      <c r="N9" s="42" t="str">
        <f>IF(Плита!D15="","",Плита!D15)</f>
        <v/>
      </c>
      <c r="O9" s="42" t="str">
        <f>IF(K9="","",Плита!E3)</f>
        <v/>
      </c>
    </row>
    <row r="10" spans="1:15" x14ac:dyDescent="0.25">
      <c r="A10" s="48" t="str">
        <f>Пленка!B36</f>
        <v/>
      </c>
      <c r="B10" s="48" t="str">
        <f>IF(Расчет!P50=""," ",Расчет!C50)</f>
        <v xml:space="preserve"> </v>
      </c>
      <c r="C10" s="48"/>
      <c r="D10" s="47" t="str">
        <f>IF(Расчет!P50=""," ",Расчет!P50)</f>
        <v xml:space="preserve"> </v>
      </c>
      <c r="E10" s="47" t="str">
        <f>IF(Расчет!P50=""," ",Расчет!Q50)</f>
        <v xml:space="preserve"> </v>
      </c>
      <c r="F10" s="47" t="str">
        <f>IF(Расчет!P50=""," ",Расчет!R50)</f>
        <v xml:space="preserve"> </v>
      </c>
      <c r="G10" s="48" t="str">
        <f>IF(Расчет!P50=""," ",Расчет!V50)</f>
        <v xml:space="preserve"> </v>
      </c>
      <c r="H10" s="42" t="str">
        <f>IF(Расчет!P50=""," ",Расчет!S25)</f>
        <v xml:space="preserve"> </v>
      </c>
      <c r="I10" s="41" t="str">
        <f>IF(Расчет!P50=""," ",G10*F10*E10*D10/1000000000*H10)</f>
        <v xml:space="preserve"> </v>
      </c>
      <c r="J10" s="48"/>
      <c r="K10" s="42" t="str">
        <f>IF(Плита!A16="","",Плита!A16)</f>
        <v/>
      </c>
      <c r="L10" s="42" t="str">
        <f>IF(Плита!B16="","",Плита!B16)</f>
        <v/>
      </c>
      <c r="M10" s="42" t="str">
        <f>IF(Плита!C16="","",Плита!C16)</f>
        <v/>
      </c>
      <c r="N10" s="42" t="str">
        <f>IF(Плита!D16="","",Плита!D16)</f>
        <v/>
      </c>
      <c r="O10" s="42" t="str">
        <f>IF(K10="","",Плита!E4)</f>
        <v/>
      </c>
    </row>
    <row r="11" spans="1:15" x14ac:dyDescent="0.25">
      <c r="A11" s="48" t="str">
        <f>'Пленка 2'!B7</f>
        <v/>
      </c>
      <c r="B11" s="48" t="str">
        <f>IF(Расчет!P51=""," ",Расчет!C51)</f>
        <v xml:space="preserve"> </v>
      </c>
      <c r="C11" s="48"/>
      <c r="D11" s="47" t="str">
        <f>IF(Расчет!P51=""," ",Расчет!P51)</f>
        <v xml:space="preserve"> </v>
      </c>
      <c r="E11" s="47" t="str">
        <f>IF(Расчет!P51=""," ",Расчет!Q51)</f>
        <v xml:space="preserve"> </v>
      </c>
      <c r="F11" s="47" t="str">
        <f>IF(Расчет!P51=""," ",Расчет!R51)</f>
        <v xml:space="preserve"> </v>
      </c>
      <c r="G11" s="48" t="str">
        <f>IF(Расчет!P51=""," ",Расчет!V51)</f>
        <v xml:space="preserve"> </v>
      </c>
      <c r="H11" s="42" t="str">
        <f>IF(Расчет!P51=""," ",Расчет!S26)</f>
        <v xml:space="preserve"> </v>
      </c>
      <c r="I11" s="41" t="str">
        <f>IF(Расчет!P51=""," ",G11*F11*E11*D11/1000000000*H11)</f>
        <v xml:space="preserve"> </v>
      </c>
      <c r="J11" s="48"/>
      <c r="K11" s="42" t="str">
        <f>IF(Плита!A17="","",Плита!A17)</f>
        <v/>
      </c>
      <c r="L11" s="42" t="str">
        <f>IF(Плита!B17="","",Плита!B17)</f>
        <v/>
      </c>
      <c r="M11" s="42" t="str">
        <f>IF(Плита!C17="","",Плита!C17)</f>
        <v/>
      </c>
      <c r="N11" s="42" t="str">
        <f>IF(Плита!D17="","",Плита!D17)</f>
        <v/>
      </c>
      <c r="O11" s="42" t="str">
        <f>IF(K11="","",Плита!E5)</f>
        <v/>
      </c>
    </row>
    <row r="12" spans="1:15" x14ac:dyDescent="0.25">
      <c r="A12" s="48" t="str">
        <f>'Пленка 2'!B8</f>
        <v/>
      </c>
      <c r="B12" s="48" t="str">
        <f>IF(Расчет!P52=""," ",Расчет!C52)</f>
        <v xml:space="preserve"> </v>
      </c>
      <c r="C12" s="48"/>
      <c r="D12" s="47" t="str">
        <f>IF(Расчет!P52=""," ",Расчет!P52)</f>
        <v xml:space="preserve"> </v>
      </c>
      <c r="E12" s="47" t="str">
        <f>IF(Расчет!P52=""," ",Расчет!Q52)</f>
        <v xml:space="preserve"> </v>
      </c>
      <c r="F12" s="47" t="str">
        <f>IF(Расчет!P52=""," ",Расчет!R52)</f>
        <v xml:space="preserve"> </v>
      </c>
      <c r="G12" s="48" t="str">
        <f>IF(Расчет!P52=""," ",Расчет!V52)</f>
        <v xml:space="preserve"> </v>
      </c>
      <c r="H12" s="42" t="str">
        <f>IF(Расчет!P52=""," ",Расчет!S27)</f>
        <v xml:space="preserve"> </v>
      </c>
      <c r="I12" s="41" t="str">
        <f>IF(Расчет!P52=""," ",G12*F12*E12*D12/1000000000*H12)</f>
        <v xml:space="preserve"> </v>
      </c>
      <c r="J12" s="48"/>
      <c r="K12" s="42" t="str">
        <f>IF(Плита!A18="","",Плита!A18)</f>
        <v/>
      </c>
      <c r="L12" s="42" t="str">
        <f>IF(Плита!B18="","",Плита!B18)</f>
        <v/>
      </c>
      <c r="M12" s="42" t="str">
        <f>IF(Плита!C18="","",Плита!C18)</f>
        <v/>
      </c>
      <c r="N12" s="42" t="str">
        <f>IF(Плита!D18="","",Плита!D18)</f>
        <v/>
      </c>
      <c r="O12" s="42" t="str">
        <f>IF(K12="","",Плита!E6)</f>
        <v/>
      </c>
    </row>
    <row r="13" spans="1:15" x14ac:dyDescent="0.25">
      <c r="A13" s="48" t="str">
        <f>'Пленка 2'!B9</f>
        <v/>
      </c>
      <c r="B13" s="48" t="str">
        <f>IF(Расчет!P53=""," ",Расчет!C53)</f>
        <v xml:space="preserve"> </v>
      </c>
      <c r="C13" s="48"/>
      <c r="D13" s="47" t="str">
        <f>IF(Расчет!P53=""," ",Расчет!P53)</f>
        <v xml:space="preserve"> </v>
      </c>
      <c r="E13" s="47" t="str">
        <f>IF(Расчет!P53=""," ",Расчет!Q53)</f>
        <v xml:space="preserve"> </v>
      </c>
      <c r="F13" s="47" t="str">
        <f>IF(Расчет!P53=""," ",Расчет!R53)</f>
        <v xml:space="preserve"> </v>
      </c>
      <c r="G13" s="48" t="str">
        <f>IF(Расчет!P53=""," ",Расчет!V53)</f>
        <v xml:space="preserve"> </v>
      </c>
      <c r="H13" s="42" t="str">
        <f>IF(Расчет!P53=""," ",Расчет!S28)</f>
        <v xml:space="preserve"> </v>
      </c>
      <c r="I13" s="41" t="str">
        <f>IF(Расчет!P53=""," ",G13*F13*E13*D13/1000000000*H13)</f>
        <v xml:space="preserve"> </v>
      </c>
      <c r="J13" s="48"/>
      <c r="K13" s="42" t="str">
        <f>IF(Плита!A19="","",Плита!A19)</f>
        <v/>
      </c>
      <c r="L13" s="42" t="str">
        <f>IF(Плита!B19="","",Плита!B19)</f>
        <v/>
      </c>
      <c r="M13" s="42" t="str">
        <f>IF(Плита!C19="","",Плита!C19)</f>
        <v/>
      </c>
      <c r="N13" s="42" t="str">
        <f>IF(Плита!D19="","",Плита!D19)</f>
        <v/>
      </c>
      <c r="O13" s="42" t="str">
        <f>IF(K13="","",Плита!E7)</f>
        <v/>
      </c>
    </row>
    <row r="14" spans="1:15" x14ac:dyDescent="0.25">
      <c r="A14" s="48" t="str">
        <f>'Пленка 2'!B10</f>
        <v/>
      </c>
      <c r="B14" s="48" t="str">
        <f>IF(Расчет!P54=""," ",Расчет!C54)</f>
        <v xml:space="preserve"> </v>
      </c>
      <c r="C14" s="48"/>
      <c r="D14" s="47" t="str">
        <f>IF(Расчет!P54=""," ",Расчет!P54)</f>
        <v xml:space="preserve"> </v>
      </c>
      <c r="E14" s="47" t="str">
        <f>IF(Расчет!P54=""," ",Расчет!Q54)</f>
        <v xml:space="preserve"> </v>
      </c>
      <c r="F14" s="47" t="str">
        <f>IF(Расчет!P54=""," ",Расчет!R54)</f>
        <v xml:space="preserve"> </v>
      </c>
      <c r="G14" s="48" t="str">
        <f>IF(Расчет!P54=""," ",Расчет!V54)</f>
        <v xml:space="preserve"> </v>
      </c>
      <c r="H14" s="42" t="str">
        <f>IF(Расчет!P54=""," ",Расчет!S29)</f>
        <v xml:space="preserve"> </v>
      </c>
      <c r="I14" s="41" t="str">
        <f>IF(Расчет!P54=""," ",G14*F14*E14*D14/1000000000*H14)</f>
        <v xml:space="preserve"> </v>
      </c>
      <c r="J14" s="48"/>
      <c r="K14" s="42" t="str">
        <f>IF(Плита!A20="","",Плита!A20)</f>
        <v/>
      </c>
      <c r="L14" s="42" t="str">
        <f>IF(Плита!B20="","",Плита!B20)</f>
        <v/>
      </c>
      <c r="M14" s="42" t="str">
        <f>IF(Плита!C20="","",Плита!C20)</f>
        <v/>
      </c>
      <c r="N14" s="42" t="str">
        <f>IF(Плита!D20="","",Плита!D20)</f>
        <v/>
      </c>
      <c r="O14" s="42" t="str">
        <f>IF(K14="","",Плита!E8)</f>
        <v/>
      </c>
    </row>
    <row r="15" spans="1:15" x14ac:dyDescent="0.25">
      <c r="A15" s="48" t="str">
        <f>'Пленка 2'!B11</f>
        <v/>
      </c>
      <c r="B15" s="48" t="str">
        <f>IF(Расчет!P55=""," ",Расчет!C55)</f>
        <v xml:space="preserve"> </v>
      </c>
      <c r="C15" s="48"/>
      <c r="D15" s="47" t="str">
        <f>IF(Расчет!P55=""," ",Расчет!P55)</f>
        <v xml:space="preserve"> </v>
      </c>
      <c r="E15" s="47" t="str">
        <f>IF(Расчет!P55=""," ",Расчет!Q55)</f>
        <v xml:space="preserve"> </v>
      </c>
      <c r="F15" s="47" t="str">
        <f>IF(Расчет!P55=""," ",Расчет!R55)</f>
        <v xml:space="preserve"> </v>
      </c>
      <c r="G15" s="48" t="str">
        <f>IF(Расчет!P55=""," ",Расчет!V55)</f>
        <v xml:space="preserve"> </v>
      </c>
      <c r="H15" s="42" t="str">
        <f>IF(Расчет!P55=""," ",Расчет!S30)</f>
        <v xml:space="preserve"> </v>
      </c>
      <c r="I15" s="41" t="str">
        <f>IF(Расчет!P55=""," ",G15*F15*E15*D15/1000000000*H15)</f>
        <v xml:space="preserve"> </v>
      </c>
      <c r="J15" s="48"/>
      <c r="K15" s="42" t="str">
        <f>IF(Плита!A21="","",Плита!A21)</f>
        <v/>
      </c>
      <c r="L15" s="42" t="str">
        <f>IF(Плита!B21="","",Плита!B21)</f>
        <v/>
      </c>
      <c r="M15" s="42" t="str">
        <f>IF(Плита!C21="","",Плита!C21)</f>
        <v/>
      </c>
      <c r="N15" s="42" t="str">
        <f>IF(Плита!D21="","",Плита!D21)</f>
        <v/>
      </c>
      <c r="O15" s="42" t="str">
        <f>IF(K15="","",Плита!E9)</f>
        <v/>
      </c>
    </row>
    <row r="16" spans="1:15" x14ac:dyDescent="0.25">
      <c r="A16" s="48" t="str">
        <f>'Пленка 2'!B12</f>
        <v/>
      </c>
      <c r="B16" s="48" t="str">
        <f>IF(Расчет!P56=""," ",Расчет!C56)</f>
        <v xml:space="preserve"> </v>
      </c>
      <c r="C16" s="48"/>
      <c r="D16" s="47" t="str">
        <f>IF(Расчет!P56=""," ",Расчет!P56)</f>
        <v xml:space="preserve"> </v>
      </c>
      <c r="E16" s="47" t="str">
        <f>IF(Расчет!P56=""," ",Расчет!Q56)</f>
        <v xml:space="preserve"> </v>
      </c>
      <c r="F16" s="47" t="str">
        <f>IF(Расчет!P56=""," ",Расчет!R56)</f>
        <v xml:space="preserve"> </v>
      </c>
      <c r="G16" s="48" t="str">
        <f>IF(Расчет!P56=""," ",Расчет!V56)</f>
        <v xml:space="preserve"> </v>
      </c>
      <c r="H16" s="42" t="str">
        <f>IF(Расчет!P56=""," ",Расчет!S31)</f>
        <v xml:space="preserve"> </v>
      </c>
      <c r="I16" s="41" t="str">
        <f>IF(Расчет!P56=""," ",G16*F16*E16*D16/1000000000*H16)</f>
        <v xml:space="preserve"> </v>
      </c>
      <c r="J16" s="48"/>
      <c r="K16" s="42" t="str">
        <f>IF(Плита!A22="","",Плита!A22)</f>
        <v/>
      </c>
      <c r="L16" s="42" t="str">
        <f>IF(Плита!B22="","",Плита!B22)</f>
        <v/>
      </c>
      <c r="M16" s="42" t="str">
        <f>IF(Плита!C22="","",Плита!C22)</f>
        <v/>
      </c>
      <c r="N16" s="42" t="str">
        <f>IF(Плита!D22="","",Плита!D22)</f>
        <v/>
      </c>
      <c r="O16" s="42" t="str">
        <f>IF(K16="","",Плита!E10)</f>
        <v/>
      </c>
    </row>
    <row r="17" spans="1:15" x14ac:dyDescent="0.25">
      <c r="A17" s="48" t="str">
        <f>'Пленка 2'!B13</f>
        <v/>
      </c>
      <c r="B17" s="48" t="str">
        <f>IF(Расчет!P57=""," ",Расчет!C57)</f>
        <v xml:space="preserve"> </v>
      </c>
      <c r="C17" s="48"/>
      <c r="D17" s="47" t="str">
        <f>IF(Расчет!P57=""," ",Расчет!P57)</f>
        <v xml:space="preserve"> </v>
      </c>
      <c r="E17" s="47" t="str">
        <f>IF(Расчет!P57=""," ",Расчет!Q57)</f>
        <v xml:space="preserve"> </v>
      </c>
      <c r="F17" s="47" t="str">
        <f>IF(Расчет!P57=""," ",Расчет!R57)</f>
        <v xml:space="preserve"> </v>
      </c>
      <c r="G17" s="48" t="str">
        <f>IF(Расчет!P57=""," ",Расчет!V57)</f>
        <v xml:space="preserve"> </v>
      </c>
      <c r="H17" s="42" t="str">
        <f>IF(Расчет!P57=""," ",Расчет!S32)</f>
        <v xml:space="preserve"> </v>
      </c>
      <c r="I17" s="41" t="str">
        <f>IF(Расчет!P57=""," ",G17*F17*E17*D17/1000000000*H17)</f>
        <v xml:space="preserve"> </v>
      </c>
      <c r="J17" s="48"/>
      <c r="K17" s="42" t="str">
        <f>IF(Плита!A23="","",Плита!A23)</f>
        <v/>
      </c>
      <c r="L17" s="42" t="str">
        <f>IF(Плита!B23="","",Плита!B23)</f>
        <v/>
      </c>
      <c r="M17" s="42" t="str">
        <f>IF(Плита!C23="","",Плита!C23)</f>
        <v/>
      </c>
      <c r="N17" s="42" t="str">
        <f>IF(Плита!D23="","",Плита!D23)</f>
        <v/>
      </c>
      <c r="O17" s="42" t="str">
        <f>IF(K17="","",Плита!E11)</f>
        <v/>
      </c>
    </row>
    <row r="18" spans="1:15" x14ac:dyDescent="0.25">
      <c r="A18" s="48" t="str">
        <f>'Пленка 2'!B14</f>
        <v/>
      </c>
      <c r="B18" s="48" t="str">
        <f>IF(Расчет!P58=""," ",Расчет!C58)</f>
        <v xml:space="preserve"> </v>
      </c>
      <c r="C18" s="48"/>
      <c r="D18" s="47" t="str">
        <f>IF(Расчет!P58=""," ",Расчет!P58)</f>
        <v xml:space="preserve"> </v>
      </c>
      <c r="E18" s="47" t="str">
        <f>IF(Расчет!P58=""," ",Расчет!Q58)</f>
        <v xml:space="preserve"> </v>
      </c>
      <c r="F18" s="47" t="str">
        <f>IF(Расчет!P58=""," ",Расчет!R58)</f>
        <v xml:space="preserve"> </v>
      </c>
      <c r="G18" s="48" t="str">
        <f>IF(Расчет!P58=""," ",Расчет!V58)</f>
        <v xml:space="preserve"> </v>
      </c>
      <c r="H18" s="42" t="str">
        <f>IF(Расчет!P58=""," ",Расчет!S33)</f>
        <v xml:space="preserve"> </v>
      </c>
      <c r="I18" s="41" t="str">
        <f>IF(Расчет!P58=""," ",G18*F18*E18*D18/1000000000*H18)</f>
        <v xml:space="preserve"> </v>
      </c>
      <c r="J18" s="48"/>
      <c r="K18" s="42" t="str">
        <f>IF(Плита!A24="","",Плита!A24)</f>
        <v/>
      </c>
      <c r="L18" s="42" t="str">
        <f>IF(Плита!B24="","",Плита!B24)</f>
        <v/>
      </c>
      <c r="M18" s="42" t="str">
        <f>IF(Плита!C24="","",Плита!C24)</f>
        <v/>
      </c>
      <c r="N18" s="42" t="str">
        <f>IF(Плита!D24="","",Плита!D24)</f>
        <v/>
      </c>
      <c r="O18" s="42" t="str">
        <f>IF(K18="","",Плита!E12)</f>
        <v/>
      </c>
    </row>
    <row r="19" spans="1:15" x14ac:dyDescent="0.25">
      <c r="A19" s="48" t="str">
        <f>'Пленка 2'!B15</f>
        <v/>
      </c>
      <c r="B19" s="48" t="str">
        <f>IF(Расчет!P59=""," ",Расчет!C59)</f>
        <v xml:space="preserve"> </v>
      </c>
      <c r="C19" s="48"/>
      <c r="D19" s="47" t="str">
        <f>IF(Расчет!P59=""," ",Расчет!P59)</f>
        <v xml:space="preserve"> </v>
      </c>
      <c r="E19" s="47" t="str">
        <f>IF(Расчет!P59=""," ",Расчет!Q59)</f>
        <v xml:space="preserve"> </v>
      </c>
      <c r="F19" s="47" t="str">
        <f>IF(Расчет!P59=""," ",Расчет!R59)</f>
        <v xml:space="preserve"> </v>
      </c>
      <c r="G19" s="48" t="str">
        <f>IF(Расчет!P59=""," ",Расчет!V59)</f>
        <v xml:space="preserve"> </v>
      </c>
      <c r="H19" s="42" t="str">
        <f>IF(Расчет!P59=""," ",Расчет!S34)</f>
        <v xml:space="preserve"> </v>
      </c>
      <c r="I19" s="41" t="str">
        <f>IF(Расчет!P59=""," ",G19*F19*E19*D19/1000000000*H19)</f>
        <v xml:space="preserve"> </v>
      </c>
      <c r="J19" s="48"/>
      <c r="K19" s="42" t="str">
        <f>IF(Плита!A25="","",Плита!A25)</f>
        <v/>
      </c>
      <c r="L19" s="42" t="str">
        <f>IF(Плита!B25="","",Плита!B25)</f>
        <v/>
      </c>
      <c r="M19" s="42" t="str">
        <f>IF(Плита!C25="","",Плита!C25)</f>
        <v/>
      </c>
      <c r="N19" s="42" t="str">
        <f>IF(Плита!D25="","",Плита!D25)</f>
        <v/>
      </c>
      <c r="O19" s="42" t="str">
        <f>IF(K19="","",Плита!E13)</f>
        <v/>
      </c>
    </row>
    <row r="20" spans="1:15" x14ac:dyDescent="0.25">
      <c r="A20" s="48" t="str">
        <f>'Пленка 2'!B16</f>
        <v/>
      </c>
      <c r="B20" s="48" t="str">
        <f>IF(Расчет!P60=""," ",Расчет!C60)</f>
        <v xml:space="preserve"> </v>
      </c>
      <c r="C20" s="48"/>
      <c r="D20" s="47" t="str">
        <f>IF(Расчет!P60=""," ",Расчет!P60)</f>
        <v xml:space="preserve"> </v>
      </c>
      <c r="E20" s="47" t="str">
        <f>IF(Расчет!P60=""," ",Расчет!Q60)</f>
        <v xml:space="preserve"> </v>
      </c>
      <c r="F20" s="47" t="str">
        <f>IF(Расчет!P60=""," ",Расчет!R60)</f>
        <v xml:space="preserve"> </v>
      </c>
      <c r="G20" s="48" t="str">
        <f>IF(Расчет!P60=""," ",Расчет!V60)</f>
        <v xml:space="preserve"> </v>
      </c>
      <c r="H20" s="42" t="str">
        <f>IF(Расчет!P60=""," ",Расчет!S35)</f>
        <v xml:space="preserve"> </v>
      </c>
      <c r="I20" s="41" t="str">
        <f>IF(Расчет!P60=""," ",G20*F20*E20*D20/1000000000*H20)</f>
        <v xml:space="preserve"> </v>
      </c>
      <c r="J20" s="48"/>
      <c r="K20" s="139" t="s">
        <v>62</v>
      </c>
      <c r="L20" s="140"/>
      <c r="M20" s="140"/>
      <c r="N20" s="140"/>
      <c r="O20" s="141"/>
    </row>
    <row r="21" spans="1:15" x14ac:dyDescent="0.25">
      <c r="A21" s="48" t="str">
        <f>'Пленка 2'!B17</f>
        <v/>
      </c>
      <c r="B21" s="48" t="str">
        <f>IF(Расчет!P61=""," ",Расчет!C61)</f>
        <v xml:space="preserve"> </v>
      </c>
      <c r="C21" s="48"/>
      <c r="D21" s="47" t="str">
        <f>IF(Расчет!P61=""," ",Расчет!P61)</f>
        <v xml:space="preserve"> </v>
      </c>
      <c r="E21" s="47" t="str">
        <f>IF(Расчет!P61=""," ",Расчет!Q61)</f>
        <v xml:space="preserve"> </v>
      </c>
      <c r="F21" s="47" t="str">
        <f>IF(Расчет!P61=""," ",Расчет!R61)</f>
        <v xml:space="preserve"> </v>
      </c>
      <c r="G21" s="48" t="str">
        <f>IF(Расчет!P61=""," ",Расчет!V61)</f>
        <v xml:space="preserve"> </v>
      </c>
      <c r="H21" s="42" t="str">
        <f>IF(Расчет!P61=""," ",Расчет!S36)</f>
        <v xml:space="preserve"> </v>
      </c>
      <c r="I21" s="41" t="str">
        <f>IF(Расчет!P61=""," ",G21*F21*E21*D21/1000000000*H21)</f>
        <v xml:space="preserve"> </v>
      </c>
      <c r="J21" s="48"/>
      <c r="K21" s="42" t="str">
        <f>IF(Плита!F14="","",Плита!F2)</f>
        <v/>
      </c>
      <c r="L21" s="42" t="str">
        <f>IF(Плита!G14="","",Плита!G2)</f>
        <v/>
      </c>
      <c r="M21" s="42" t="str">
        <f>IF(Плита!H14="","",Плита!H2)</f>
        <v/>
      </c>
      <c r="N21" s="42" t="str">
        <f>IF(Плита!I14="","",Плита!I2)</f>
        <v/>
      </c>
      <c r="O21" s="42" t="str">
        <f>IF(K21="","",Плита!J2)</f>
        <v/>
      </c>
    </row>
    <row r="22" spans="1:15" x14ac:dyDescent="0.25">
      <c r="A22" s="48" t="str">
        <f>'Пленка 2'!B18</f>
        <v/>
      </c>
      <c r="B22" s="48" t="str">
        <f>IF(Расчет!P62=""," ",Расчет!C62)</f>
        <v xml:space="preserve"> </v>
      </c>
      <c r="C22" s="48"/>
      <c r="D22" s="47" t="str">
        <f>IF(Расчет!P62=""," ",Расчет!P62)</f>
        <v xml:space="preserve"> </v>
      </c>
      <c r="E22" s="47" t="str">
        <f>IF(Расчет!P62=""," ",Расчет!Q62)</f>
        <v xml:space="preserve"> </v>
      </c>
      <c r="F22" s="47" t="str">
        <f>IF(Расчет!P62=""," ",Расчет!R62)</f>
        <v xml:space="preserve"> </v>
      </c>
      <c r="G22" s="48" t="str">
        <f>IF(Расчет!P62=""," ",Расчет!V62)</f>
        <v xml:space="preserve"> </v>
      </c>
      <c r="H22" s="42" t="str">
        <f>IF(Расчет!P62=""," ",Расчет!S37)</f>
        <v xml:space="preserve"> </v>
      </c>
      <c r="I22" s="41" t="str">
        <f>IF(Расчет!P62=""," ",G22*F22*E22*D22/1000000000*H22)</f>
        <v xml:space="preserve"> </v>
      </c>
      <c r="J22" s="48"/>
      <c r="K22" s="42" t="str">
        <f>IF(Плита!F15="","",Плита!F3)</f>
        <v/>
      </c>
      <c r="L22" s="42" t="str">
        <f>IF(Плита!G15="","",Плита!G3)</f>
        <v/>
      </c>
      <c r="M22" s="42" t="str">
        <f>IF(Плита!H15="","",Плита!H3)</f>
        <v/>
      </c>
      <c r="N22" s="42" t="str">
        <f>IF(Плита!I15="","",Плита!I3)</f>
        <v/>
      </c>
      <c r="O22" s="42" t="str">
        <f>IF(K22="","",Плита!J3)</f>
        <v/>
      </c>
    </row>
    <row r="23" spans="1:15" x14ac:dyDescent="0.25">
      <c r="A23" s="48" t="str">
        <f>'Пленка 2'!B19</f>
        <v/>
      </c>
      <c r="B23" s="48" t="str">
        <f>IF(Расчет!P63=""," ",Расчет!C63)</f>
        <v xml:space="preserve"> </v>
      </c>
      <c r="C23" s="48"/>
      <c r="D23" s="47" t="str">
        <f>IF(Расчет!P63=""," ",Расчет!P63)</f>
        <v xml:space="preserve"> </v>
      </c>
      <c r="E23" s="47" t="str">
        <f>IF(Расчет!P63=""," ",Расчет!Q63)</f>
        <v xml:space="preserve"> </v>
      </c>
      <c r="F23" s="47" t="str">
        <f>IF(Расчет!P63=""," ",Расчет!R63)</f>
        <v xml:space="preserve"> </v>
      </c>
      <c r="G23" s="48" t="str">
        <f>IF(Расчет!P63=""," ",Расчет!V63)</f>
        <v xml:space="preserve"> </v>
      </c>
      <c r="H23" s="42" t="str">
        <f>IF(Расчет!P63=""," ",Расчет!S38)</f>
        <v xml:space="preserve"> </v>
      </c>
      <c r="I23" s="41" t="str">
        <f>IF(Расчет!P63=""," ",G23*F23*E23*D23/1000000000*H23)</f>
        <v xml:space="preserve"> </v>
      </c>
      <c r="J23" s="48"/>
      <c r="K23" s="42" t="str">
        <f>IF(Плита!F16="","",Плита!F4)</f>
        <v/>
      </c>
      <c r="L23" s="42" t="str">
        <f>IF(Плита!G16="","",Плита!G4)</f>
        <v/>
      </c>
      <c r="M23" s="42" t="str">
        <f>IF(Плита!H16="","",Плита!H4)</f>
        <v/>
      </c>
      <c r="N23" s="42" t="str">
        <f>IF(Плита!I16="","",Плита!I4)</f>
        <v/>
      </c>
      <c r="O23" s="42" t="str">
        <f>IF(K23="","",Плита!J4)</f>
        <v/>
      </c>
    </row>
    <row r="24" spans="1:15" x14ac:dyDescent="0.25">
      <c r="A24" s="48" t="str">
        <f>'Пленка 2'!B20</f>
        <v/>
      </c>
      <c r="B24" s="48" t="str">
        <f>IF(Расчет!P64=""," ",Расчет!C64)</f>
        <v xml:space="preserve"> </v>
      </c>
      <c r="C24" s="48"/>
      <c r="D24" s="47" t="str">
        <f>IF(Расчет!P64=""," ",Расчет!P64)</f>
        <v xml:space="preserve"> </v>
      </c>
      <c r="E24" s="47" t="str">
        <f>IF(Расчет!P64=""," ",Расчет!Q64)</f>
        <v xml:space="preserve"> </v>
      </c>
      <c r="F24" s="47" t="str">
        <f>IF(Расчет!P64=""," ",Расчет!R64)</f>
        <v xml:space="preserve"> </v>
      </c>
      <c r="G24" s="48" t="str">
        <f>IF(Расчет!P64=""," ",Расчет!V64)</f>
        <v xml:space="preserve"> </v>
      </c>
      <c r="H24" s="42" t="str">
        <f>IF(Расчет!P64=""," ",Расчет!S39)</f>
        <v xml:space="preserve"> </v>
      </c>
      <c r="I24" s="41" t="str">
        <f>IF(Расчет!P64=""," ",G24*F24*E24*D24/1000000000*H24)</f>
        <v xml:space="preserve"> </v>
      </c>
      <c r="J24" s="48"/>
      <c r="K24" s="42" t="str">
        <f>IF(Плита!F17="","",Плита!F5)</f>
        <v/>
      </c>
      <c r="L24" s="42" t="str">
        <f>IF(Плита!G17="","",Плита!G5)</f>
        <v/>
      </c>
      <c r="M24" s="42" t="str">
        <f>IF(Плита!H17="","",Плита!H5)</f>
        <v/>
      </c>
      <c r="N24" s="42" t="str">
        <f>IF(Плита!I17="","",Плита!I5)</f>
        <v/>
      </c>
      <c r="O24" s="42" t="str">
        <f>IF(K24="","",Плита!J5)</f>
        <v/>
      </c>
    </row>
    <row r="25" spans="1:15" x14ac:dyDescent="0.25">
      <c r="A25" s="48" t="str">
        <f>'Пленка 2'!B21</f>
        <v/>
      </c>
      <c r="B25" s="48" t="str">
        <f>IF(Расчет!P65=""," ",Расчет!C65)</f>
        <v xml:space="preserve"> </v>
      </c>
      <c r="C25" s="48"/>
      <c r="D25" s="47" t="str">
        <f>IF(Расчет!P65=""," ",Расчет!P65)</f>
        <v xml:space="preserve"> </v>
      </c>
      <c r="E25" s="47" t="str">
        <f>IF(Расчет!P65=""," ",Расчет!Q65)</f>
        <v xml:space="preserve"> </v>
      </c>
      <c r="F25" s="47" t="str">
        <f>IF(Расчет!P65=""," ",Расчет!R65)</f>
        <v xml:space="preserve"> </v>
      </c>
      <c r="G25" s="48" t="str">
        <f>IF(Расчет!P65=""," ",Расчет!V65)</f>
        <v xml:space="preserve"> </v>
      </c>
      <c r="H25" s="42" t="str">
        <f>IF(Расчет!P65=""," ",Расчет!S40)</f>
        <v xml:space="preserve"> </v>
      </c>
      <c r="I25" s="41" t="str">
        <f>IF(Расчет!P65=""," ",G25*F25*E25*D25/1000000000*H25)</f>
        <v xml:space="preserve"> </v>
      </c>
      <c r="J25" s="48"/>
      <c r="K25" s="42" t="str">
        <f>IF(Плита!F18="","",Плита!F6)</f>
        <v/>
      </c>
      <c r="L25" s="42" t="str">
        <f>IF(Плита!G18="","",Плита!G6)</f>
        <v/>
      </c>
      <c r="M25" s="42" t="str">
        <f>IF(Плита!H18="","",Плита!H6)</f>
        <v/>
      </c>
      <c r="N25" s="42" t="str">
        <f>IF(Плита!I18="","",Плита!I6)</f>
        <v/>
      </c>
      <c r="O25" s="42" t="str">
        <f>IF(K25="","",Плита!J6)</f>
        <v/>
      </c>
    </row>
    <row r="26" spans="1:15" x14ac:dyDescent="0.25">
      <c r="A26" s="48" t="str">
        <f>'Пленка 2'!B22</f>
        <v/>
      </c>
      <c r="B26" s="48" t="str">
        <f>IF(Расчет!P66=""," ",Расчет!C66)</f>
        <v xml:space="preserve"> </v>
      </c>
      <c r="C26" s="48"/>
      <c r="D26" s="47" t="str">
        <f>IF(Расчет!P66=""," ",Расчет!P66)</f>
        <v xml:space="preserve"> </v>
      </c>
      <c r="E26" s="47" t="str">
        <f>IF(Расчет!P66=""," ",Расчет!Q66)</f>
        <v xml:space="preserve"> </v>
      </c>
      <c r="F26" s="47" t="str">
        <f>IF(Расчет!P66=""," ",Расчет!R66)</f>
        <v xml:space="preserve"> </v>
      </c>
      <c r="G26" s="48" t="str">
        <f>IF(Расчет!P66=""," ",Расчет!V66)</f>
        <v xml:space="preserve"> </v>
      </c>
      <c r="H26" s="42" t="str">
        <f>IF(Расчет!P66=""," ",Расчет!S41)</f>
        <v xml:space="preserve"> </v>
      </c>
      <c r="I26" s="41" t="str">
        <f>IF(Расчет!P66=""," ",G26*F26*E26*D26/1000000000*H26)</f>
        <v xml:space="preserve"> </v>
      </c>
      <c r="J26" s="48"/>
      <c r="K26" s="42" t="str">
        <f>IF(Плита!F19="","",Плита!F7)</f>
        <v/>
      </c>
      <c r="L26" s="42" t="str">
        <f>IF(Плита!G19="","",Плита!G7)</f>
        <v/>
      </c>
      <c r="M26" s="42" t="str">
        <f>IF(Плита!H19="","",Плита!H7)</f>
        <v/>
      </c>
      <c r="N26" s="42" t="str">
        <f>IF(Плита!I19="","",Плита!I7)</f>
        <v/>
      </c>
      <c r="O26" s="42" t="str">
        <f>IF(K26="","",Плита!J7)</f>
        <v/>
      </c>
    </row>
    <row r="27" spans="1:15" x14ac:dyDescent="0.25">
      <c r="A27" s="48" t="str">
        <f>'Пленка 2'!B23</f>
        <v/>
      </c>
      <c r="B27" s="48" t="str">
        <f>IF(Расчет!P67=""," ",Расчет!C67)</f>
        <v xml:space="preserve"> </v>
      </c>
      <c r="C27" s="48"/>
      <c r="D27" s="47" t="str">
        <f>IF(Расчет!P67=""," ",Расчет!P67)</f>
        <v xml:space="preserve"> </v>
      </c>
      <c r="E27" s="47" t="str">
        <f>IF(Расчет!P67=""," ",Расчет!Q67)</f>
        <v xml:space="preserve"> </v>
      </c>
      <c r="F27" s="47" t="str">
        <f>IF(Расчет!P67=""," ",Расчет!R67)</f>
        <v xml:space="preserve"> </v>
      </c>
      <c r="G27" s="48" t="str">
        <f>IF(Расчет!P67=""," ",Расчет!V67)</f>
        <v xml:space="preserve"> </v>
      </c>
      <c r="H27" s="42" t="str">
        <f>IF(Расчет!P67=""," ",Расчет!S42)</f>
        <v xml:space="preserve"> </v>
      </c>
      <c r="I27" s="41" t="str">
        <f>IF(Расчет!P67=""," ",G27*F27*E27*D27/1000000000*H27)</f>
        <v xml:space="preserve"> </v>
      </c>
      <c r="J27" s="48"/>
      <c r="K27" s="42" t="str">
        <f>IF(Плита!F20="","",Плита!F8)</f>
        <v/>
      </c>
      <c r="L27" s="42" t="str">
        <f>IF(Плита!G20="","",Плита!G8)</f>
        <v/>
      </c>
      <c r="M27" s="42" t="str">
        <f>IF(Плита!H20="","",Плита!H8)</f>
        <v/>
      </c>
      <c r="N27" s="42" t="str">
        <f>IF(Плита!I20="","",Плита!I8)</f>
        <v/>
      </c>
      <c r="O27" s="42" t="str">
        <f>IF(K27="","",Плита!J8)</f>
        <v/>
      </c>
    </row>
    <row r="28" spans="1:15" x14ac:dyDescent="0.25">
      <c r="A28" s="48" t="str">
        <f>'Пленка 2'!B24</f>
        <v/>
      </c>
      <c r="B28" s="48" t="str">
        <f>IF(Расчет!P68=""," ",Расчет!C68)</f>
        <v xml:space="preserve"> </v>
      </c>
      <c r="C28" s="48"/>
      <c r="D28" s="47" t="str">
        <f>IF(Расчет!P68=""," ",Расчет!P68)</f>
        <v xml:space="preserve"> </v>
      </c>
      <c r="E28" s="47" t="str">
        <f>IF(Расчет!P68=""," ",Расчет!Q68)</f>
        <v xml:space="preserve"> </v>
      </c>
      <c r="F28" s="47" t="str">
        <f>IF(Расчет!P68=""," ",Расчет!R68)</f>
        <v xml:space="preserve"> </v>
      </c>
      <c r="G28" s="48" t="str">
        <f>IF(Расчет!P68=""," ",Расчет!V68)</f>
        <v xml:space="preserve"> </v>
      </c>
      <c r="H28" s="42" t="str">
        <f>IF(Расчет!P68=""," ",Расчет!S43)</f>
        <v xml:space="preserve"> </v>
      </c>
      <c r="I28" s="41" t="str">
        <f>IF(Расчет!P68=""," ",G28*F28*E28*D28/1000000000*H28)</f>
        <v xml:space="preserve"> </v>
      </c>
      <c r="J28" s="48"/>
      <c r="K28" s="42" t="str">
        <f>IF(Плита!F21="","",Плита!F9)</f>
        <v/>
      </c>
      <c r="L28" s="42" t="str">
        <f>IF(Плита!G21="","",Плита!G9)</f>
        <v/>
      </c>
      <c r="M28" s="42" t="str">
        <f>IF(Плита!H21="","",Плита!H9)</f>
        <v/>
      </c>
      <c r="N28" s="42" t="str">
        <f>IF(Плита!I21="","",Плита!I9)</f>
        <v/>
      </c>
      <c r="O28" s="42" t="str">
        <f>IF(K28="","",Плита!J9)</f>
        <v/>
      </c>
    </row>
    <row r="29" spans="1:15" x14ac:dyDescent="0.25">
      <c r="A29" s="48" t="str">
        <f>'Пленка 2'!B25</f>
        <v/>
      </c>
      <c r="B29" s="48" t="str">
        <f>IF(Расчет!P69=""," ",Расчет!C69)</f>
        <v xml:space="preserve"> </v>
      </c>
      <c r="C29" s="48"/>
      <c r="D29" s="47" t="str">
        <f>IF(Расчет!P69=""," ",Расчет!P69)</f>
        <v xml:space="preserve"> </v>
      </c>
      <c r="E29" s="47" t="str">
        <f>IF(Расчет!P69=""," ",Расчет!Q69)</f>
        <v xml:space="preserve"> </v>
      </c>
      <c r="F29" s="47" t="str">
        <f>IF(Расчет!P69=""," ",Расчет!R69)</f>
        <v xml:space="preserve"> </v>
      </c>
      <c r="G29" s="48" t="str">
        <f>IF(Расчет!P69=""," ",Расчет!V69)</f>
        <v xml:space="preserve"> </v>
      </c>
      <c r="H29" s="42" t="str">
        <f>IF(Расчет!P69=""," ",Расчет!S44)</f>
        <v xml:space="preserve"> </v>
      </c>
      <c r="I29" s="41" t="str">
        <f>IF(Расчет!P69=""," ",G29*F29*E29*D29/1000000000*H29)</f>
        <v xml:space="preserve"> </v>
      </c>
      <c r="J29" s="48"/>
      <c r="K29" s="42" t="str">
        <f>IF(Плита!F22="","",Плита!F10)</f>
        <v/>
      </c>
      <c r="L29" s="42" t="str">
        <f>IF(Плита!G22="","",Плита!G10)</f>
        <v/>
      </c>
      <c r="M29" s="42" t="str">
        <f>IF(Плита!H22="","",Плита!H10)</f>
        <v/>
      </c>
      <c r="N29" s="42" t="str">
        <f>IF(Плита!I22="","",Плита!I10)</f>
        <v/>
      </c>
      <c r="O29" s="42" t="str">
        <f>IF(K29="","",Плита!J10)</f>
        <v/>
      </c>
    </row>
    <row r="30" spans="1:15" x14ac:dyDescent="0.25">
      <c r="A30" s="48" t="str">
        <f>'Пленка 2'!B26</f>
        <v/>
      </c>
      <c r="B30" s="48" t="str">
        <f>IF(Расчет!P70=""," ",Расчет!C70)</f>
        <v xml:space="preserve"> </v>
      </c>
      <c r="C30" s="48"/>
      <c r="D30" s="47" t="str">
        <f>IF(Расчет!P70=""," ",Расчет!P70)</f>
        <v xml:space="preserve"> </v>
      </c>
      <c r="E30" s="47" t="str">
        <f>IF(Расчет!P70=""," ",Расчет!Q70)</f>
        <v xml:space="preserve"> </v>
      </c>
      <c r="F30" s="47" t="str">
        <f>IF(Расчет!P70=""," ",Расчет!R70)</f>
        <v xml:space="preserve"> </v>
      </c>
      <c r="G30" s="48" t="str">
        <f>IF(Расчет!P70=""," ",Расчет!V70)</f>
        <v xml:space="preserve"> </v>
      </c>
      <c r="H30" s="42" t="str">
        <f>IF(Расчет!P70=""," ",Расчет!S45)</f>
        <v xml:space="preserve"> </v>
      </c>
      <c r="I30" s="41" t="str">
        <f>IF(Расчет!P70=""," ",G30*F30*E30*D30/1000000000*H30)</f>
        <v xml:space="preserve"> </v>
      </c>
      <c r="J30" s="48"/>
      <c r="K30" s="42" t="str">
        <f>IF(Плита!F23="","",Плита!F11)</f>
        <v/>
      </c>
      <c r="L30" s="42" t="str">
        <f>IF(Плита!G23="","",Плита!G11)</f>
        <v/>
      </c>
      <c r="M30" s="42" t="str">
        <f>IF(Плита!H23="","",Плита!H11)</f>
        <v/>
      </c>
      <c r="N30" s="42" t="str">
        <f>IF(Плита!I23="","",Плита!I11)</f>
        <v/>
      </c>
      <c r="O30" s="42" t="str">
        <f>IF(K30="","",Плита!J11)</f>
        <v/>
      </c>
    </row>
    <row r="31" spans="1:15" ht="16.5" thickBot="1" x14ac:dyDescent="0.3">
      <c r="A31" s="48" t="str">
        <f>'Пленка 2'!B27</f>
        <v/>
      </c>
      <c r="B31" s="48" t="str">
        <f>IF(Расчет!P71=""," ",Расчет!C71)</f>
        <v xml:space="preserve"> </v>
      </c>
      <c r="C31" s="48"/>
      <c r="D31" s="47" t="str">
        <f>IF(Расчет!P71=""," ",Расчет!P71)</f>
        <v xml:space="preserve"> </v>
      </c>
      <c r="E31" s="47" t="str">
        <f>IF(Расчет!P71=""," ",Расчет!Q71)</f>
        <v xml:space="preserve"> </v>
      </c>
      <c r="F31" s="47" t="str">
        <f>IF(Расчет!P71=""," ",Расчет!R71)</f>
        <v xml:space="preserve"> </v>
      </c>
      <c r="G31" s="48" t="str">
        <f>IF(Расчет!P71=""," ",Расчет!V71)</f>
        <v xml:space="preserve"> </v>
      </c>
      <c r="H31" s="42" t="str">
        <f>IF(Расчет!P71=""," ",Расчет!S46)</f>
        <v xml:space="preserve"> </v>
      </c>
      <c r="I31" s="41" t="str">
        <f>IF(Расчет!P71=""," ",G31*F31*E31*D31/1000000000*H31)</f>
        <v xml:space="preserve"> </v>
      </c>
      <c r="J31" s="48"/>
      <c r="K31" s="42" t="str">
        <f>IF(Плита!F24="","",Плита!F12)</f>
        <v/>
      </c>
      <c r="L31" s="42" t="str">
        <f>IF(Плита!G24="","",Плита!G12)</f>
        <v/>
      </c>
      <c r="M31" s="42" t="str">
        <f>IF(Плита!H24="","",Плита!H12)</f>
        <v/>
      </c>
      <c r="N31" s="42" t="str">
        <f>IF(Плита!I24="","",Плита!I12)</f>
        <v/>
      </c>
      <c r="O31" s="42" t="str">
        <f>IF(K31="","",Плита!J12)</f>
        <v/>
      </c>
    </row>
    <row r="32" spans="1:15" ht="16.5" thickBot="1" x14ac:dyDescent="0.3">
      <c r="A32" s="57"/>
      <c r="B32" s="57"/>
      <c r="C32" s="57"/>
      <c r="D32" s="57"/>
      <c r="E32" s="57"/>
      <c r="F32" s="57"/>
      <c r="G32" s="56"/>
      <c r="H32" s="55" t="s">
        <v>41</v>
      </c>
      <c r="I32" s="54" t="str">
        <f>IF('[1]пленка, уголки, пластинки'!I27=0," ",SUM(I7:I31)+SUM(Пачки!I7:I31))</f>
        <v xml:space="preserve"> </v>
      </c>
      <c r="J32" s="48" t="str">
        <f>IF([1]плита!K25=0," ",[1]плита!K25)</f>
        <v xml:space="preserve"> </v>
      </c>
      <c r="K32" s="42" t="str">
        <f>IF(Плита!F25="","",Плита!F13)</f>
        <v/>
      </c>
      <c r="L32" s="42" t="str">
        <f>IF(Плита!G25="","",Плита!G13)</f>
        <v/>
      </c>
      <c r="M32" s="42" t="str">
        <f>IF(Плита!H25="","",Плита!H13)</f>
        <v/>
      </c>
      <c r="N32" s="42" t="str">
        <f>IF(Плита!I25="","",Плита!I13)</f>
        <v/>
      </c>
      <c r="O32" s="42" t="str">
        <f>IF(K32="","",Плита!J13)</f>
        <v/>
      </c>
    </row>
    <row r="33" spans="1:15" ht="13.5" customHeight="1" thickBot="1" x14ac:dyDescent="0.3">
      <c r="A33" s="132" t="s">
        <v>61</v>
      </c>
      <c r="B33" s="132"/>
      <c r="C33" s="132"/>
      <c r="D33" s="132"/>
      <c r="E33" s="132"/>
      <c r="F33" s="132"/>
      <c r="G33" s="132"/>
      <c r="H33" s="108"/>
      <c r="K33" s="142" t="s">
        <v>60</v>
      </c>
      <c r="L33" s="143"/>
      <c r="M33" s="144"/>
      <c r="N33" s="53" t="str">
        <f>IF(K8="","",(SUM(O8:O19)+SUM(Пачки!O8:O19)))</f>
        <v/>
      </c>
      <c r="O33" s="52" t="str">
        <f>IF(K21="","",(SUM(O21:O32)+SUM(Пачки!O21:O32)))</f>
        <v/>
      </c>
    </row>
  </sheetData>
  <mergeCells count="17">
    <mergeCell ref="A1:O1"/>
    <mergeCell ref="A2:O2"/>
    <mergeCell ref="A3:O3"/>
    <mergeCell ref="A4:O4"/>
    <mergeCell ref="A5:A6"/>
    <mergeCell ref="B5:B6"/>
    <mergeCell ref="C5:C6"/>
    <mergeCell ref="D5:F5"/>
    <mergeCell ref="G5:G6"/>
    <mergeCell ref="H5:H6"/>
    <mergeCell ref="I5:I6"/>
    <mergeCell ref="J5:J6"/>
    <mergeCell ref="K5:O5"/>
    <mergeCell ref="K7:O7"/>
    <mergeCell ref="K20:O20"/>
    <mergeCell ref="A33:H33"/>
    <mergeCell ref="K33:M33"/>
  </mergeCells>
  <pageMargins left="0.19685039370078741" right="0.70866141732283472" top="0.15748031496062992" bottom="0.74803149606299213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ДЛЯ МИХАНА</vt:lpstr>
      <vt:lpstr>Расчет</vt:lpstr>
      <vt:lpstr>Плита</vt:lpstr>
      <vt:lpstr>Пленка</vt:lpstr>
      <vt:lpstr>Пленка 2</vt:lpstr>
      <vt:lpstr>Пленка 3</vt:lpstr>
      <vt:lpstr>Пачки</vt:lpstr>
      <vt:lpstr>Пачки 2</vt:lpstr>
      <vt:lpstr>Пачки 3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2020-02-27T16:32:24Z</dcterms:modified>
</cp:coreProperties>
</file>